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 activeTab="1"/>
  </bookViews>
  <sheets>
    <sheet name="приложение 4" sheetId="3" r:id="rId1"/>
    <sheet name="приложение 5" sheetId="5" r:id="rId2"/>
  </sheets>
  <definedNames>
    <definedName name="_xlnm.Print_Titles" localSheetId="0">'приложение 4'!$6:$9</definedName>
  </definedNames>
  <calcPr calcId="145621" refMode="R1C1"/>
</workbook>
</file>

<file path=xl/calcChain.xml><?xml version="1.0" encoding="utf-8"?>
<calcChain xmlns="http://schemas.openxmlformats.org/spreadsheetml/2006/main">
  <c r="C65" i="3" l="1"/>
  <c r="M65" i="3" l="1"/>
  <c r="L65" i="3"/>
  <c r="K65" i="3"/>
  <c r="J65" i="3"/>
  <c r="H65" i="3"/>
  <c r="I65" i="3"/>
  <c r="E65" i="3"/>
  <c r="P49" i="3" l="1"/>
  <c r="O49" i="3"/>
  <c r="N49" i="3"/>
  <c r="M49" i="3"/>
  <c r="H49" i="3"/>
  <c r="G49" i="3"/>
  <c r="F49" i="3"/>
  <c r="F28" i="3"/>
  <c r="E28" i="3"/>
  <c r="C54" i="3" l="1"/>
  <c r="P64" i="3" l="1"/>
  <c r="O64" i="3"/>
  <c r="N64" i="3"/>
  <c r="M64" i="3"/>
  <c r="L64" i="3"/>
  <c r="K64" i="3"/>
  <c r="J64" i="3"/>
  <c r="I64" i="3"/>
  <c r="H64" i="3"/>
  <c r="G64" i="3"/>
  <c r="F64" i="3"/>
  <c r="E64" i="3"/>
  <c r="C64" i="3"/>
  <c r="D63" i="3"/>
  <c r="P54" i="3"/>
  <c r="O54" i="3"/>
  <c r="O65" i="3" s="1"/>
  <c r="N54" i="3"/>
  <c r="M54" i="3"/>
  <c r="L54" i="3"/>
  <c r="K54" i="3"/>
  <c r="J54" i="3"/>
  <c r="I54" i="3"/>
  <c r="H54" i="3"/>
  <c r="G54" i="3"/>
  <c r="F54" i="3"/>
  <c r="E54" i="3"/>
  <c r="D53" i="3"/>
  <c r="D42" i="3"/>
  <c r="D41" i="3"/>
  <c r="D37" i="3"/>
  <c r="H34" i="3"/>
  <c r="F34" i="3"/>
  <c r="D32" i="3"/>
  <c r="D27" i="3"/>
  <c r="D25" i="3"/>
  <c r="D24" i="3"/>
  <c r="I15" i="3"/>
  <c r="E15" i="3"/>
  <c r="D11" i="3"/>
  <c r="P15" i="3"/>
  <c r="O15" i="3"/>
  <c r="N15" i="3"/>
  <c r="M15" i="3"/>
  <c r="L15" i="3"/>
  <c r="K15" i="3"/>
  <c r="J15" i="3"/>
  <c r="H15" i="3"/>
  <c r="G15" i="3"/>
  <c r="F15" i="3"/>
  <c r="F65" i="3" l="1"/>
  <c r="D62" i="3"/>
  <c r="D61" i="3"/>
  <c r="D57" i="3"/>
  <c r="D56" i="3"/>
  <c r="D52" i="3"/>
  <c r="D51" i="3"/>
  <c r="D46" i="3"/>
  <c r="D44" i="3"/>
  <c r="D38" i="3"/>
  <c r="D36" i="3"/>
  <c r="D31" i="3"/>
  <c r="D18" i="3"/>
  <c r="D19" i="3"/>
  <c r="D20" i="3"/>
  <c r="D12" i="3"/>
  <c r="P69" i="3" l="1"/>
  <c r="O69" i="3"/>
  <c r="N69" i="3"/>
  <c r="M69" i="3"/>
  <c r="L69" i="3"/>
  <c r="K69" i="3"/>
  <c r="J69" i="3"/>
  <c r="I69" i="3"/>
  <c r="H69" i="3"/>
  <c r="G69" i="3"/>
  <c r="F69" i="3"/>
  <c r="E69" i="3"/>
  <c r="E59" i="3"/>
  <c r="F59" i="3"/>
  <c r="G59" i="3"/>
  <c r="H59" i="3"/>
  <c r="I59" i="3"/>
  <c r="J59" i="3"/>
  <c r="K59" i="3"/>
  <c r="L59" i="3"/>
  <c r="M59" i="3"/>
  <c r="N59" i="3"/>
  <c r="O59" i="3"/>
  <c r="P59" i="3"/>
  <c r="C59" i="3"/>
  <c r="N39" i="3"/>
  <c r="O39" i="3"/>
  <c r="P39" i="3"/>
  <c r="M39" i="3"/>
  <c r="K39" i="3"/>
  <c r="L39" i="3"/>
  <c r="J39" i="3"/>
  <c r="I39" i="3"/>
  <c r="G39" i="3"/>
  <c r="H39" i="3"/>
  <c r="F39" i="3"/>
  <c r="E39" i="3"/>
  <c r="C39" i="3"/>
  <c r="C34" i="3"/>
  <c r="C15" i="3"/>
  <c r="P34" i="3"/>
  <c r="P65" i="3" s="1"/>
  <c r="K34" i="3"/>
  <c r="L34" i="3"/>
  <c r="M34" i="3"/>
  <c r="N34" i="3"/>
  <c r="N65" i="3" s="1"/>
  <c r="O34" i="3"/>
  <c r="J34" i="3"/>
  <c r="I34" i="3"/>
  <c r="G34" i="3"/>
  <c r="G65" i="3" s="1"/>
  <c r="E34" i="3"/>
  <c r="Q69" i="3" l="1"/>
  <c r="E71" i="3" s="1"/>
</calcChain>
</file>

<file path=xl/sharedStrings.xml><?xml version="1.0" encoding="utf-8"?>
<sst xmlns="http://schemas.openxmlformats.org/spreadsheetml/2006/main" count="251" uniqueCount="119">
  <si>
    <t>Приложение 4</t>
  </si>
  <si>
    <t>к Методике</t>
  </si>
  <si>
    <t>РЕЗУЛЬТАТЫ</t>
  </si>
  <si>
    <t>оценки качества финансового менеджмента, осуществляемого главными распорядителями бюджетных средств,</t>
  </si>
  <si>
    <t>№ п/п</t>
  </si>
  <si>
    <t>Наименование направлений оценки, показателей</t>
  </si>
  <si>
    <t xml:space="preserve">                        Оценка показателей в баллах</t>
  </si>
  <si>
    <t>Максимально возможная (MAX)</t>
  </si>
  <si>
    <t>Среднее значение (SP)</t>
  </si>
  <si>
    <t>Муниципальный Совет</t>
  </si>
  <si>
    <t>Администрация</t>
  </si>
  <si>
    <t>Департамент ЖКХ, ТиС</t>
  </si>
  <si>
    <t>Управление строительства</t>
  </si>
  <si>
    <t>МКУ "КСП ГОГР"</t>
  </si>
  <si>
    <t>Департамент финансов</t>
  </si>
  <si>
    <t>Департамент архитектуры и градостроительства</t>
  </si>
  <si>
    <t>Департамент имущественных и земельных отношений</t>
  </si>
  <si>
    <t>Управление культуры</t>
  </si>
  <si>
    <t xml:space="preserve">Департамент по ФК и С </t>
  </si>
  <si>
    <t>Департамент образования</t>
  </si>
  <si>
    <t>Планирование бюджета</t>
  </si>
  <si>
    <t>1.1</t>
  </si>
  <si>
    <t>1.2</t>
  </si>
  <si>
    <t>Степень использования лимитов бюджетных обязательств (без учета средств вышестоящих бюджетов)</t>
  </si>
  <si>
    <t>Оценка результатов исполнения бюджета по доходам</t>
  </si>
  <si>
    <t>2.1</t>
  </si>
  <si>
    <t>Оценка результатов исполнения бюджета по расходам</t>
  </si>
  <si>
    <t>3.1</t>
  </si>
  <si>
    <t>Отклонение уточненного на отчетный финансовый год объема расходов по ГРБС за счет средств областного бюджета и бюджета городского округа по состоянию на 31 декабря отчетного года к первоначально утвержденному на отчетный финансовый год объему расходов</t>
  </si>
  <si>
    <t>3.2</t>
  </si>
  <si>
    <t>3.3</t>
  </si>
  <si>
    <t>4.1</t>
  </si>
  <si>
    <t>Эффективность управления просроченной кредиторской задолженностью</t>
  </si>
  <si>
    <t>4.2</t>
  </si>
  <si>
    <t>Эффективность управления просроченной кредиторской задолженностью бюджетных (автономных) учреждений</t>
  </si>
  <si>
    <t>4.3</t>
  </si>
  <si>
    <t>Оказание муниципальных услуг (выполнение работ)</t>
  </si>
  <si>
    <t>5.1</t>
  </si>
  <si>
    <t>Выполнение муниципальными учреждениями утвержденного муниципального задания</t>
  </si>
  <si>
    <t>5.2</t>
  </si>
  <si>
    <t>Прирост объема доходов бюджетных (автономных) учреждений от приносящей доход деятельности</t>
  </si>
  <si>
    <t>5.3</t>
  </si>
  <si>
    <t>Установление нормативных затрат</t>
  </si>
  <si>
    <t>5.4</t>
  </si>
  <si>
    <t>5.5</t>
  </si>
  <si>
    <t>Доля средств, возвращенных в бюджет городского округа муниципальными учреждениями в связи с невыполнением муниципального задания</t>
  </si>
  <si>
    <t>5.6</t>
  </si>
  <si>
    <t>Наличие результатов контроля за исполнением муниципального задания</t>
  </si>
  <si>
    <t>Учет и отчетность</t>
  </si>
  <si>
    <t>6.1</t>
  </si>
  <si>
    <t>6.2</t>
  </si>
  <si>
    <t>7.1</t>
  </si>
  <si>
    <t>Исполнение судебных актов</t>
  </si>
  <si>
    <t>8.1</t>
  </si>
  <si>
    <t>Наличие сумм, подлежащих взысканию по исполнительным документам</t>
  </si>
  <si>
    <t>8.2</t>
  </si>
  <si>
    <t>Приостановление операций по расходованию средств на лицевых счетах ГРБС и муниципальных учреждений в связи с нарушением процедур исполнения судебных актов, предусматривающих обращение взыскания на средства бюджета городского округа и средства муниципальных учреждений</t>
  </si>
  <si>
    <t>Интегральная оценка качества финансового менеджмента (КФМ)</t>
  </si>
  <si>
    <t>Максимальная оценка за качество финансового менеджмента (MAX)</t>
  </si>
  <si>
    <t>Коэффициент сложности управления финансами (К)</t>
  </si>
  <si>
    <t xml:space="preserve">Средний уровень качества финансового менеджмента ГРБС (MR) </t>
  </si>
  <si>
    <t>Оценка отклонения прогноза по поступлениям (без учета безвозмездных поступлений)</t>
  </si>
  <si>
    <t>- главных администраторов доходов;</t>
  </si>
  <si>
    <t>Наличие правового  акта при управлении дебиторской задолженностью по доходам</t>
  </si>
  <si>
    <t>Принятие решений о признании дебиторской задолженности по доходам безнадежной к взысканию</t>
  </si>
  <si>
    <t>Эффективность работы администраторов доходов по взаимодействию с  ГИС ГМП</t>
  </si>
  <si>
    <t>Количество внесенных изменений в бюджетную роспись в целом по ГРБС</t>
  </si>
  <si>
    <t>Объем просроченной кредиторской задолженности по выплате заработной платы и пособий по социальной помощи населению</t>
  </si>
  <si>
    <t>Размещение информации о муниципальных учреждениях в ГИС «Электронный бюджет ЯО»</t>
  </si>
  <si>
    <t>Доля платежных документов ГРБС и муниципальных учреждений, не принятых к исполнению Департаментом финансов</t>
  </si>
  <si>
    <t>Соблюдение сроков представления ГРБС бюджетной (бухгалтерской) отчетности</t>
  </si>
  <si>
    <t>Качество управления активами и осуществления закупок товаров, работ и услуг для обеспечения муниципальных нужд</t>
  </si>
  <si>
    <t>Проведение инвентаризации активов и обязательств</t>
  </si>
  <si>
    <t>Недостачи и хищения муниципальной собственности</t>
  </si>
  <si>
    <t>Департамент по социальной поддержки населения</t>
  </si>
  <si>
    <t xml:space="preserve">                                           в т.ч. по ГРБС</t>
  </si>
  <si>
    <t>2.3</t>
  </si>
  <si>
    <t>2.4</t>
  </si>
  <si>
    <t>2.5</t>
  </si>
  <si>
    <t>Эффективность закупочной деятельности</t>
  </si>
  <si>
    <t>7.2</t>
  </si>
  <si>
    <t>8.3</t>
  </si>
  <si>
    <t>0</t>
  </si>
  <si>
    <t>40</t>
  </si>
  <si>
    <t>20</t>
  </si>
  <si>
    <t>30</t>
  </si>
  <si>
    <t>-</t>
  </si>
  <si>
    <t>Своевременность уточнения муниципальных программ при их наличии</t>
  </si>
  <si>
    <t>ИТОГО</t>
  </si>
  <si>
    <t>за 2024 год</t>
  </si>
  <si>
    <t>Доля бюджетных ассигнований, представленных в программном виде (муниципальных программах)</t>
  </si>
  <si>
    <t>Эффективность управления дебиторской задолженностью по доходам, без учета средств вышестоящих бюджетов:</t>
  </si>
  <si>
    <t xml:space="preserve">- подведомственных бюджетных (автономных ) учреждений </t>
  </si>
  <si>
    <t xml:space="preserve">- подведомственных казенных учреждений </t>
  </si>
  <si>
    <t xml:space="preserve">Управление обязательствами в процессе исполнения бюджета </t>
  </si>
  <si>
    <t>6.3</t>
  </si>
  <si>
    <t>Осуществление внутреннего финансового аудита главными администраторами бюджетных средств</t>
  </si>
  <si>
    <t>2.2</t>
  </si>
  <si>
    <t>Рейтинговая оценка (R)                                                                                (R = КФМ/MAX*К*400)</t>
  </si>
  <si>
    <t>70</t>
  </si>
  <si>
    <t>СВОДНЫЙ РЕЙТИНГ</t>
  </si>
  <si>
    <t xml:space="preserve">главных распорядителей бюджетных средств по качеству </t>
  </si>
  <si>
    <t>финансового менеджмента</t>
  </si>
  <si>
    <t>Место в рейтинге</t>
  </si>
  <si>
    <t>Наименование ГРБС</t>
  </si>
  <si>
    <t>Рейтинговая оценка         (R )</t>
  </si>
  <si>
    <t>Департамент образования АГОГР ЯО</t>
  </si>
  <si>
    <t>Департамент по социальной поддержке населения АГОГР ЯО</t>
  </si>
  <si>
    <t>Управление культуры АГОГР ЯО</t>
  </si>
  <si>
    <t>Департамент финансов АГОГР ЯО</t>
  </si>
  <si>
    <t>МКУ "КСП ГОГР" ГОГР ЯО</t>
  </si>
  <si>
    <t>Департамент ЖКХ, ТиС АГОГР ЯО</t>
  </si>
  <si>
    <t>Департамент по ФК и С АГОГР ЯО</t>
  </si>
  <si>
    <t>Муниципальный Совет АГОГР</t>
  </si>
  <si>
    <t>Управление строительства АГОГР ЯО</t>
  </si>
  <si>
    <t>Администрация АГОГР ЯО</t>
  </si>
  <si>
    <t>Департамент имущественных и земельных отношений АГОГР ЯО</t>
  </si>
  <si>
    <t>Департамент архитектуры и градостроительства АГОГР ЯО</t>
  </si>
  <si>
    <t>Оценка среднего уровня качества финансового менеджмента ГРБС ( MR)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</si>
</sst>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.00_р_._-;\-* #,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8" fillId="0" borderId="0"/>
    <xf numFmtId="0" fontId="8" fillId="0" borderId="0"/>
    <xf numFmtId="0" fontId="1" fillId="0" borderId="0"/>
    <xf numFmtId="0" fontId="1" fillId="0" borderId="0"/>
    <xf numFmtId="165" fontId="2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164" fontId="3" fillId="0" borderId="1" xfId="0" applyNumberFormat="1" applyFont="1" applyBorder="1" applyAlignment="1" applyProtection="1">
      <alignment horizontal="center" vertical="center"/>
    </xf>
    <xf numFmtId="164" fontId="3" fillId="0" borderId="3" xfId="0" applyNumberFormat="1" applyFont="1" applyBorder="1" applyAlignment="1" applyProtection="1">
      <alignment horizontal="center" vertical="center"/>
    </xf>
    <xf numFmtId="164" fontId="3" fillId="0" borderId="4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0" fillId="3" borderId="7" xfId="0" applyFill="1" applyBorder="1"/>
    <xf numFmtId="0" fontId="6" fillId="3" borderId="7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center" vertical="center"/>
    </xf>
    <xf numFmtId="49" fontId="3" fillId="5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top"/>
    </xf>
    <xf numFmtId="0" fontId="3" fillId="5" borderId="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7" fillId="4" borderId="7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1" fontId="3" fillId="0" borderId="7" xfId="0" applyNumberFormat="1" applyFont="1" applyBorder="1" applyAlignment="1" applyProtection="1">
      <alignment horizontal="center" vertical="center"/>
    </xf>
    <xf numFmtId="1" fontId="3" fillId="0" borderId="7" xfId="0" applyNumberFormat="1" applyFont="1" applyFill="1" applyBorder="1" applyAlignment="1" applyProtection="1">
      <alignment horizontal="center" vertical="center"/>
    </xf>
    <xf numFmtId="1" fontId="0" fillId="0" borderId="0" xfId="0" applyNumberFormat="1"/>
    <xf numFmtId="0" fontId="6" fillId="0" borderId="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7" xfId="0" applyBorder="1"/>
    <xf numFmtId="0" fontId="3" fillId="4" borderId="1" xfId="0" applyFont="1" applyFill="1" applyBorder="1" applyAlignment="1">
      <alignment horizontal="center" vertical="center" wrapText="1"/>
    </xf>
    <xf numFmtId="2" fontId="3" fillId="5" borderId="7" xfId="0" applyNumberFormat="1" applyFont="1" applyFill="1" applyBorder="1" applyAlignment="1">
      <alignment horizontal="center" vertical="center" wrapText="1"/>
    </xf>
    <xf numFmtId="1" fontId="3" fillId="5" borderId="5" xfId="0" applyNumberFormat="1" applyFont="1" applyFill="1" applyBorder="1" applyAlignment="1">
      <alignment horizontal="center" vertical="center"/>
    </xf>
    <xf numFmtId="1" fontId="3" fillId="5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" fontId="3" fillId="5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5" borderId="7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 wrapText="1"/>
    </xf>
    <xf numFmtId="1" fontId="6" fillId="5" borderId="7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49" fontId="6" fillId="4" borderId="6" xfId="0" applyNumberFormat="1" applyFont="1" applyFill="1" applyBorder="1" applyAlignment="1">
      <alignment vertical="center" wrapText="1"/>
    </xf>
    <xf numFmtId="49" fontId="6" fillId="4" borderId="7" xfId="0" applyNumberFormat="1" applyFont="1" applyFill="1" applyBorder="1" applyAlignment="1">
      <alignment vertical="center" wrapText="1"/>
    </xf>
    <xf numFmtId="0" fontId="3" fillId="7" borderId="5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/>
    </xf>
    <xf numFmtId="2" fontId="3" fillId="7" borderId="7" xfId="0" applyNumberFormat="1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49" fontId="3" fillId="7" borderId="7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1" fontId="3" fillId="0" borderId="7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5" borderId="7" xfId="0" applyNumberFormat="1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>
      <alignment horizontal="center" textRotation="90" wrapText="1"/>
    </xf>
    <xf numFmtId="0" fontId="9" fillId="2" borderId="3" xfId="0" applyFont="1" applyFill="1" applyBorder="1" applyAlignment="1">
      <alignment horizontal="center" textRotation="90" wrapText="1"/>
    </xf>
    <xf numFmtId="0" fontId="9" fillId="2" borderId="7" xfId="0" applyFont="1" applyFill="1" applyBorder="1" applyAlignment="1">
      <alignment horizontal="center" textRotation="90"/>
    </xf>
    <xf numFmtId="49" fontId="3" fillId="4" borderId="7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wrapText="1"/>
    </xf>
    <xf numFmtId="1" fontId="5" fillId="0" borderId="0" xfId="0" applyNumberFormat="1" applyFont="1" applyBorder="1" applyAlignment="1">
      <alignment horizontal="center"/>
    </xf>
    <xf numFmtId="1" fontId="3" fillId="0" borderId="2" xfId="0" applyNumberFormat="1" applyFont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center" vertical="center"/>
    </xf>
    <xf numFmtId="0" fontId="0" fillId="0" borderId="0" xfId="0" applyBorder="1"/>
    <xf numFmtId="1" fontId="3" fillId="7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1" fontId="3" fillId="0" borderId="0" xfId="0" applyNumberFormat="1" applyFont="1" applyBorder="1" applyAlignment="1">
      <alignment horizontal="center" vertical="center"/>
    </xf>
    <xf numFmtId="49" fontId="6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vertical="center" wrapText="1"/>
    </xf>
    <xf numFmtId="0" fontId="5" fillId="5" borderId="7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6" borderId="1" xfId="0" applyFont="1" applyFill="1" applyBorder="1" applyAlignment="1">
      <alignment horizontal="center" wrapText="1"/>
    </xf>
    <xf numFmtId="0" fontId="9" fillId="6" borderId="6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5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workbookViewId="0">
      <pane ySplit="8" topLeftCell="A65" activePane="bottomLeft" state="frozen"/>
      <selection pane="bottomLeft" activeCell="Q8" sqref="Q8"/>
    </sheetView>
  </sheetViews>
  <sheetFormatPr defaultRowHeight="14.4" x14ac:dyDescent="0.3"/>
  <cols>
    <col min="1" max="1" width="6.33203125" customWidth="1"/>
    <col min="2" max="2" width="34.88671875" customWidth="1"/>
    <col min="4" max="4" width="17.109375" customWidth="1"/>
    <col min="5" max="5" width="9.33203125" customWidth="1"/>
    <col min="6" max="6" width="9.109375" customWidth="1"/>
    <col min="7" max="7" width="8.77734375" customWidth="1"/>
    <col min="8" max="8" width="8.6640625" customWidth="1"/>
    <col min="11" max="11" width="10.5546875" customWidth="1"/>
    <col min="17" max="17" width="12.109375" customWidth="1"/>
  </cols>
  <sheetData>
    <row r="1" spans="1:16" ht="15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1" t="s">
        <v>0</v>
      </c>
      <c r="P1" s="1"/>
    </row>
    <row r="2" spans="1:16" ht="15.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 t="s">
        <v>1</v>
      </c>
      <c r="P2" s="1"/>
    </row>
    <row r="3" spans="1:16" ht="18" x14ac:dyDescent="0.35">
      <c r="A3" s="3"/>
      <c r="B3" s="3"/>
      <c r="C3" s="3"/>
      <c r="D3" s="3"/>
      <c r="E3" s="3"/>
      <c r="F3" s="3" t="s">
        <v>2</v>
      </c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8" x14ac:dyDescent="0.35">
      <c r="A4" s="3"/>
      <c r="B4" s="3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8" x14ac:dyDescent="0.35">
      <c r="A5" s="3"/>
      <c r="B5" s="3"/>
      <c r="C5" s="3"/>
      <c r="D5" s="3"/>
      <c r="E5" s="3"/>
      <c r="F5" s="3" t="s">
        <v>89</v>
      </c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3">
      <c r="A6" s="126" t="s">
        <v>4</v>
      </c>
      <c r="B6" s="126" t="s">
        <v>5</v>
      </c>
      <c r="C6" s="123" t="s">
        <v>6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5"/>
    </row>
    <row r="7" spans="1:16" x14ac:dyDescent="0.3">
      <c r="A7" s="133"/>
      <c r="B7" s="133"/>
      <c r="C7" s="128" t="s">
        <v>7</v>
      </c>
      <c r="D7" s="136" t="s">
        <v>8</v>
      </c>
      <c r="E7" s="130" t="s">
        <v>75</v>
      </c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2"/>
    </row>
    <row r="8" spans="1:16" ht="148.80000000000001" customHeight="1" x14ac:dyDescent="0.3">
      <c r="A8" s="127"/>
      <c r="B8" s="127"/>
      <c r="C8" s="129"/>
      <c r="D8" s="137"/>
      <c r="E8" s="89" t="s">
        <v>9</v>
      </c>
      <c r="F8" s="89" t="s">
        <v>10</v>
      </c>
      <c r="G8" s="90" t="s">
        <v>11</v>
      </c>
      <c r="H8" s="89" t="s">
        <v>12</v>
      </c>
      <c r="I8" s="90" t="s">
        <v>13</v>
      </c>
      <c r="J8" s="89" t="s">
        <v>14</v>
      </c>
      <c r="K8" s="90" t="s">
        <v>15</v>
      </c>
      <c r="L8" s="89" t="s">
        <v>16</v>
      </c>
      <c r="M8" s="90" t="s">
        <v>74</v>
      </c>
      <c r="N8" s="89" t="s">
        <v>17</v>
      </c>
      <c r="O8" s="91" t="s">
        <v>18</v>
      </c>
      <c r="P8" s="91" t="s">
        <v>19</v>
      </c>
    </row>
    <row r="9" spans="1:16" ht="15.6" x14ac:dyDescent="0.3">
      <c r="A9" s="11">
        <v>1</v>
      </c>
      <c r="B9" s="12">
        <v>2</v>
      </c>
      <c r="C9" s="5">
        <v>3</v>
      </c>
      <c r="D9" s="6">
        <v>4</v>
      </c>
      <c r="E9" s="5">
        <v>5</v>
      </c>
      <c r="F9" s="5">
        <v>6</v>
      </c>
      <c r="G9" s="6">
        <v>7</v>
      </c>
      <c r="H9" s="5">
        <v>8</v>
      </c>
      <c r="I9" s="6">
        <v>9</v>
      </c>
      <c r="J9" s="5">
        <v>10</v>
      </c>
      <c r="K9" s="6">
        <v>11</v>
      </c>
      <c r="L9" s="5">
        <v>12</v>
      </c>
      <c r="M9" s="6">
        <v>13</v>
      </c>
      <c r="N9" s="5">
        <v>14</v>
      </c>
      <c r="O9" s="7">
        <v>15</v>
      </c>
      <c r="P9" s="7">
        <v>16</v>
      </c>
    </row>
    <row r="10" spans="1:16" ht="25.8" customHeight="1" x14ac:dyDescent="0.3">
      <c r="A10" s="19">
        <v>1</v>
      </c>
      <c r="B10" s="17" t="s">
        <v>20</v>
      </c>
      <c r="C10" s="33"/>
      <c r="D10" s="33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ht="62.4" customHeight="1" x14ac:dyDescent="0.3">
      <c r="A11" s="42" t="s">
        <v>21</v>
      </c>
      <c r="B11" s="44" t="s">
        <v>90</v>
      </c>
      <c r="C11" s="23">
        <v>40</v>
      </c>
      <c r="D11" s="61">
        <f>(F11+G11+H11+J11+K11+L11+M11+N11+O11+P11)/10</f>
        <v>40</v>
      </c>
      <c r="E11" s="76" t="s">
        <v>86</v>
      </c>
      <c r="F11" s="76">
        <v>40</v>
      </c>
      <c r="G11" s="76">
        <v>40</v>
      </c>
      <c r="H11" s="76">
        <v>40</v>
      </c>
      <c r="I11" s="76" t="s">
        <v>86</v>
      </c>
      <c r="J11" s="76">
        <v>40</v>
      </c>
      <c r="K11" s="76">
        <v>40</v>
      </c>
      <c r="L11" s="76">
        <v>40</v>
      </c>
      <c r="M11" s="76">
        <v>40</v>
      </c>
      <c r="N11" s="76">
        <v>40</v>
      </c>
      <c r="O11" s="76">
        <v>40</v>
      </c>
      <c r="P11" s="76">
        <v>40</v>
      </c>
    </row>
    <row r="12" spans="1:16" ht="65.400000000000006" customHeight="1" x14ac:dyDescent="0.3">
      <c r="A12" s="110" t="s">
        <v>22</v>
      </c>
      <c r="B12" s="111" t="s">
        <v>23</v>
      </c>
      <c r="C12" s="29">
        <v>40</v>
      </c>
      <c r="D12" s="62">
        <f>(E12+F12+G12+H12+I12+J12+K12+L12+M12+N12+O12+P12)/12</f>
        <v>38.333333333333336</v>
      </c>
      <c r="E12" s="77">
        <v>40</v>
      </c>
      <c r="F12" s="77">
        <v>40</v>
      </c>
      <c r="G12" s="77">
        <v>40</v>
      </c>
      <c r="H12" s="77">
        <v>20</v>
      </c>
      <c r="I12" s="77">
        <v>40</v>
      </c>
      <c r="J12" s="77">
        <v>40</v>
      </c>
      <c r="K12" s="77">
        <v>40</v>
      </c>
      <c r="L12" s="77">
        <v>40</v>
      </c>
      <c r="M12" s="77">
        <v>40</v>
      </c>
      <c r="N12" s="77">
        <v>40</v>
      </c>
      <c r="O12" s="77">
        <v>40</v>
      </c>
      <c r="P12" s="77">
        <v>40</v>
      </c>
    </row>
    <row r="13" spans="1:16" ht="13.2" hidden="1" customHeight="1" x14ac:dyDescent="0.3">
      <c r="A13" s="110"/>
      <c r="B13" s="111"/>
      <c r="C13" s="29">
        <v>40</v>
      </c>
      <c r="D13" s="62">
        <v>37</v>
      </c>
      <c r="E13" s="29">
        <v>40</v>
      </c>
      <c r="F13" s="29">
        <v>40</v>
      </c>
      <c r="G13" s="29">
        <v>40</v>
      </c>
      <c r="H13" s="29">
        <v>30</v>
      </c>
      <c r="I13" s="29">
        <v>40</v>
      </c>
      <c r="J13" s="29">
        <v>40</v>
      </c>
      <c r="K13" s="29">
        <v>20</v>
      </c>
      <c r="L13" s="29">
        <v>40</v>
      </c>
      <c r="M13" s="29">
        <v>40</v>
      </c>
      <c r="N13" s="29">
        <v>40</v>
      </c>
      <c r="O13" s="29">
        <v>40</v>
      </c>
      <c r="P13" s="29">
        <v>40</v>
      </c>
    </row>
    <row r="14" spans="1:16" ht="15.6" hidden="1" x14ac:dyDescent="0.3">
      <c r="A14" s="110"/>
      <c r="B14" s="111"/>
      <c r="C14" s="31"/>
      <c r="D14" s="63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6" ht="15.6" x14ac:dyDescent="0.3">
      <c r="A15" s="48"/>
      <c r="B15" s="49"/>
      <c r="C15" s="31">
        <f>C12+C11</f>
        <v>80</v>
      </c>
      <c r="D15" s="31"/>
      <c r="E15" s="31">
        <f>E12</f>
        <v>40</v>
      </c>
      <c r="F15" s="31">
        <f t="shared" ref="F15:P15" si="0">F12+F11</f>
        <v>80</v>
      </c>
      <c r="G15" s="31">
        <f t="shared" si="0"/>
        <v>80</v>
      </c>
      <c r="H15" s="31">
        <f t="shared" si="0"/>
        <v>60</v>
      </c>
      <c r="I15" s="31">
        <f>I12</f>
        <v>40</v>
      </c>
      <c r="J15" s="31">
        <f t="shared" si="0"/>
        <v>80</v>
      </c>
      <c r="K15" s="31">
        <f t="shared" si="0"/>
        <v>80</v>
      </c>
      <c r="L15" s="31">
        <f t="shared" si="0"/>
        <v>80</v>
      </c>
      <c r="M15" s="31">
        <f t="shared" si="0"/>
        <v>80</v>
      </c>
      <c r="N15" s="31">
        <f t="shared" si="0"/>
        <v>80</v>
      </c>
      <c r="O15" s="31">
        <f t="shared" si="0"/>
        <v>80</v>
      </c>
      <c r="P15" s="31">
        <f t="shared" si="0"/>
        <v>80</v>
      </c>
    </row>
    <row r="16" spans="1:16" ht="27.6" x14ac:dyDescent="0.3">
      <c r="A16" s="20">
        <v>2</v>
      </c>
      <c r="B16" s="17" t="s">
        <v>24</v>
      </c>
      <c r="C16" s="32"/>
      <c r="D16" s="32"/>
      <c r="E16" s="25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1:16" ht="54.6" customHeight="1" x14ac:dyDescent="0.3">
      <c r="A17" s="110" t="s">
        <v>25</v>
      </c>
      <c r="B17" s="111" t="s">
        <v>61</v>
      </c>
      <c r="C17" s="30">
        <v>20</v>
      </c>
      <c r="D17" s="84">
        <v>16.66</v>
      </c>
      <c r="E17" s="77" t="s">
        <v>86</v>
      </c>
      <c r="F17" s="78">
        <v>20</v>
      </c>
      <c r="G17" s="78">
        <v>20</v>
      </c>
      <c r="H17" s="78">
        <v>20</v>
      </c>
      <c r="I17" s="77" t="s">
        <v>86</v>
      </c>
      <c r="J17" s="77" t="s">
        <v>86</v>
      </c>
      <c r="K17" s="78">
        <v>0</v>
      </c>
      <c r="L17" s="78">
        <v>20</v>
      </c>
      <c r="M17" s="77" t="s">
        <v>86</v>
      </c>
      <c r="N17" s="77" t="s">
        <v>86</v>
      </c>
      <c r="O17" s="77" t="s">
        <v>86</v>
      </c>
      <c r="P17" s="78">
        <v>20</v>
      </c>
    </row>
    <row r="18" spans="1:16" ht="14.4" hidden="1" customHeight="1" x14ac:dyDescent="0.3">
      <c r="A18" s="110"/>
      <c r="B18" s="111"/>
      <c r="C18" s="30">
        <v>20</v>
      </c>
      <c r="D18" s="30">
        <f t="shared" ref="D18:D20" si="1">(E18+F18+G18+H18+I18+J18+K18+L18+M18+N18+O18+P18)/12</f>
        <v>18.333333333333332</v>
      </c>
      <c r="E18" s="30">
        <v>20</v>
      </c>
      <c r="F18" s="30">
        <v>20</v>
      </c>
      <c r="G18" s="30">
        <v>15</v>
      </c>
      <c r="H18" s="30">
        <v>20</v>
      </c>
      <c r="I18" s="30">
        <v>20</v>
      </c>
      <c r="J18" s="30">
        <v>20</v>
      </c>
      <c r="K18" s="30">
        <v>20</v>
      </c>
      <c r="L18" s="30">
        <v>20</v>
      </c>
      <c r="M18" s="30">
        <v>5</v>
      </c>
      <c r="N18" s="30">
        <v>20</v>
      </c>
      <c r="O18" s="30">
        <v>20</v>
      </c>
      <c r="P18" s="30">
        <v>20</v>
      </c>
    </row>
    <row r="19" spans="1:16" ht="7.8" hidden="1" customHeight="1" x14ac:dyDescent="0.3">
      <c r="A19" s="110"/>
      <c r="B19" s="111"/>
      <c r="C19" s="30">
        <v>20</v>
      </c>
      <c r="D19" s="30">
        <f t="shared" si="1"/>
        <v>18.333333333333332</v>
      </c>
      <c r="E19" s="30">
        <v>20</v>
      </c>
      <c r="F19" s="30">
        <v>20</v>
      </c>
      <c r="G19" s="30">
        <v>15</v>
      </c>
      <c r="H19" s="30">
        <v>20</v>
      </c>
      <c r="I19" s="30">
        <v>20</v>
      </c>
      <c r="J19" s="30">
        <v>20</v>
      </c>
      <c r="K19" s="30">
        <v>20</v>
      </c>
      <c r="L19" s="30">
        <v>20</v>
      </c>
      <c r="M19" s="30">
        <v>5</v>
      </c>
      <c r="N19" s="30">
        <v>20</v>
      </c>
      <c r="O19" s="30">
        <v>20</v>
      </c>
      <c r="P19" s="30">
        <v>20</v>
      </c>
    </row>
    <row r="20" spans="1:16" ht="2.4" hidden="1" customHeight="1" x14ac:dyDescent="0.3">
      <c r="A20" s="110"/>
      <c r="B20" s="122"/>
      <c r="C20" s="30">
        <v>20</v>
      </c>
      <c r="D20" s="30">
        <f t="shared" si="1"/>
        <v>18.333333333333332</v>
      </c>
      <c r="E20" s="30">
        <v>20</v>
      </c>
      <c r="F20" s="30">
        <v>20</v>
      </c>
      <c r="G20" s="30">
        <v>15</v>
      </c>
      <c r="H20" s="30">
        <v>20</v>
      </c>
      <c r="I20" s="30">
        <v>20</v>
      </c>
      <c r="J20" s="30">
        <v>20</v>
      </c>
      <c r="K20" s="30">
        <v>20</v>
      </c>
      <c r="L20" s="30">
        <v>20</v>
      </c>
      <c r="M20" s="30">
        <v>5</v>
      </c>
      <c r="N20" s="30">
        <v>20</v>
      </c>
      <c r="O20" s="30">
        <v>20</v>
      </c>
      <c r="P20" s="30">
        <v>20</v>
      </c>
    </row>
    <row r="21" spans="1:16" ht="55.2" x14ac:dyDescent="0.3">
      <c r="A21" s="138" t="s">
        <v>97</v>
      </c>
      <c r="B21" s="18" t="s">
        <v>91</v>
      </c>
      <c r="C21" s="31"/>
      <c r="D21" s="59"/>
      <c r="E21" s="34"/>
      <c r="F21" s="31"/>
      <c r="G21" s="31"/>
      <c r="H21" s="31"/>
      <c r="I21" s="34"/>
      <c r="J21" s="31"/>
      <c r="K21" s="31"/>
      <c r="L21" s="31"/>
      <c r="M21" s="31"/>
      <c r="N21" s="31"/>
      <c r="O21" s="31"/>
      <c r="P21" s="31"/>
    </row>
    <row r="22" spans="1:16" ht="15.6" x14ac:dyDescent="0.3">
      <c r="A22" s="139"/>
      <c r="B22" s="74" t="s">
        <v>62</v>
      </c>
      <c r="C22" s="26">
        <v>20</v>
      </c>
      <c r="D22" s="84">
        <v>10</v>
      </c>
      <c r="E22" s="77" t="s">
        <v>86</v>
      </c>
      <c r="F22" s="79">
        <v>0</v>
      </c>
      <c r="G22" s="79">
        <v>20</v>
      </c>
      <c r="H22" s="79">
        <v>0</v>
      </c>
      <c r="I22" s="77" t="s">
        <v>86</v>
      </c>
      <c r="J22" s="77" t="s">
        <v>86</v>
      </c>
      <c r="K22" s="79">
        <v>20</v>
      </c>
      <c r="L22" s="79">
        <v>0</v>
      </c>
      <c r="M22" s="77" t="s">
        <v>86</v>
      </c>
      <c r="N22" s="77" t="s">
        <v>86</v>
      </c>
      <c r="O22" s="77" t="s">
        <v>86</v>
      </c>
      <c r="P22" s="79">
        <v>20</v>
      </c>
    </row>
    <row r="23" spans="1:16" ht="27.6" x14ac:dyDescent="0.3">
      <c r="A23" s="139"/>
      <c r="B23" s="75" t="s">
        <v>92</v>
      </c>
      <c r="C23" s="29" t="s">
        <v>86</v>
      </c>
      <c r="D23" s="29" t="s">
        <v>86</v>
      </c>
      <c r="E23" s="77" t="s">
        <v>86</v>
      </c>
      <c r="F23" s="77" t="s">
        <v>86</v>
      </c>
      <c r="G23" s="77" t="s">
        <v>86</v>
      </c>
      <c r="H23" s="77" t="s">
        <v>86</v>
      </c>
      <c r="I23" s="77" t="s">
        <v>86</v>
      </c>
      <c r="J23" s="77" t="s">
        <v>86</v>
      </c>
      <c r="K23" s="77" t="s">
        <v>86</v>
      </c>
      <c r="L23" s="77" t="s">
        <v>86</v>
      </c>
      <c r="M23" s="77" t="s">
        <v>86</v>
      </c>
      <c r="N23" s="77" t="s">
        <v>86</v>
      </c>
      <c r="O23" s="77" t="s">
        <v>86</v>
      </c>
      <c r="P23" s="77" t="s">
        <v>86</v>
      </c>
    </row>
    <row r="24" spans="1:16" ht="27.6" x14ac:dyDescent="0.3">
      <c r="A24" s="139"/>
      <c r="B24" s="75" t="s">
        <v>93</v>
      </c>
      <c r="C24" s="29">
        <v>20</v>
      </c>
      <c r="D24" s="62">
        <f>(F24+H24+N24+O24+P24)/5</f>
        <v>16</v>
      </c>
      <c r="E24" s="77" t="s">
        <v>86</v>
      </c>
      <c r="F24" s="77">
        <v>20</v>
      </c>
      <c r="G24" s="77" t="s">
        <v>86</v>
      </c>
      <c r="H24" s="77">
        <v>0</v>
      </c>
      <c r="I24" s="77" t="s">
        <v>86</v>
      </c>
      <c r="J24" s="77" t="s">
        <v>86</v>
      </c>
      <c r="K24" s="77" t="s">
        <v>86</v>
      </c>
      <c r="L24" s="77" t="s">
        <v>86</v>
      </c>
      <c r="M24" s="77" t="s">
        <v>86</v>
      </c>
      <c r="N24" s="77">
        <v>20</v>
      </c>
      <c r="O24" s="77">
        <v>20</v>
      </c>
      <c r="P24" s="77">
        <v>20</v>
      </c>
    </row>
    <row r="25" spans="1:16" ht="41.4" x14ac:dyDescent="0.3">
      <c r="A25" s="21" t="s">
        <v>76</v>
      </c>
      <c r="B25" s="18" t="s">
        <v>63</v>
      </c>
      <c r="C25" s="29">
        <v>20</v>
      </c>
      <c r="D25" s="62">
        <f>(E25+F25+G25+H25+I25+J25+K25+L25+M25+N25+O25+P25)/12</f>
        <v>18.333333333333332</v>
      </c>
      <c r="E25" s="77">
        <v>0</v>
      </c>
      <c r="F25" s="77">
        <v>20</v>
      </c>
      <c r="G25" s="77">
        <v>20</v>
      </c>
      <c r="H25" s="77">
        <v>20</v>
      </c>
      <c r="I25" s="77">
        <v>20</v>
      </c>
      <c r="J25" s="77">
        <v>20</v>
      </c>
      <c r="K25" s="77">
        <v>20</v>
      </c>
      <c r="L25" s="77">
        <v>20</v>
      </c>
      <c r="M25" s="77">
        <v>20</v>
      </c>
      <c r="N25" s="77">
        <v>20</v>
      </c>
      <c r="O25" s="77">
        <v>20</v>
      </c>
      <c r="P25" s="77">
        <v>20</v>
      </c>
    </row>
    <row r="26" spans="1:16" ht="41.4" x14ac:dyDescent="0.3">
      <c r="A26" s="105" t="s">
        <v>77</v>
      </c>
      <c r="B26" s="106" t="s">
        <v>64</v>
      </c>
      <c r="C26" s="26" t="s">
        <v>86</v>
      </c>
      <c r="D26" s="26" t="s">
        <v>86</v>
      </c>
      <c r="E26" s="79" t="s">
        <v>86</v>
      </c>
      <c r="F26" s="79" t="s">
        <v>86</v>
      </c>
      <c r="G26" s="79" t="s">
        <v>86</v>
      </c>
      <c r="H26" s="79" t="s">
        <v>86</v>
      </c>
      <c r="I26" s="79" t="s">
        <v>86</v>
      </c>
      <c r="J26" s="79" t="s">
        <v>86</v>
      </c>
      <c r="K26" s="79" t="s">
        <v>86</v>
      </c>
      <c r="L26" s="79" t="s">
        <v>86</v>
      </c>
      <c r="M26" s="79" t="s">
        <v>86</v>
      </c>
      <c r="N26" s="79" t="s">
        <v>86</v>
      </c>
      <c r="O26" s="79" t="s">
        <v>86</v>
      </c>
      <c r="P26" s="79" t="s">
        <v>86</v>
      </c>
    </row>
    <row r="27" spans="1:16" ht="55.8" customHeight="1" x14ac:dyDescent="0.3">
      <c r="A27" s="42" t="s">
        <v>78</v>
      </c>
      <c r="B27" s="43" t="s">
        <v>65</v>
      </c>
      <c r="C27" s="26">
        <v>20</v>
      </c>
      <c r="D27" s="64">
        <f>(F27+G27+H27+J27+K27+L27+P27)/7</f>
        <v>12.857142857142858</v>
      </c>
      <c r="E27" s="79" t="s">
        <v>86</v>
      </c>
      <c r="F27" s="79">
        <v>10</v>
      </c>
      <c r="G27" s="79">
        <v>10</v>
      </c>
      <c r="H27" s="79">
        <v>10</v>
      </c>
      <c r="I27" s="79" t="s">
        <v>86</v>
      </c>
      <c r="J27" s="79">
        <v>20</v>
      </c>
      <c r="K27" s="79">
        <v>10</v>
      </c>
      <c r="L27" s="79">
        <v>10</v>
      </c>
      <c r="M27" s="79" t="s">
        <v>86</v>
      </c>
      <c r="N27" s="79" t="s">
        <v>86</v>
      </c>
      <c r="O27" s="79" t="s">
        <v>86</v>
      </c>
      <c r="P27" s="79">
        <v>20</v>
      </c>
    </row>
    <row r="28" spans="1:16" ht="23.4" customHeight="1" x14ac:dyDescent="0.3">
      <c r="A28" s="48"/>
      <c r="B28" s="49"/>
      <c r="C28" s="54">
        <v>100</v>
      </c>
      <c r="D28" s="65"/>
      <c r="E28" s="31">
        <f>E25</f>
        <v>0</v>
      </c>
      <c r="F28" s="92">
        <f>F17+F22+F24+F25+27:27</f>
        <v>70</v>
      </c>
      <c r="G28" s="92" t="s">
        <v>99</v>
      </c>
      <c r="H28" s="54">
        <v>50</v>
      </c>
      <c r="I28" s="54">
        <v>20</v>
      </c>
      <c r="J28" s="54">
        <v>40</v>
      </c>
      <c r="K28" s="54">
        <v>50</v>
      </c>
      <c r="L28" s="54">
        <v>50</v>
      </c>
      <c r="M28" s="54">
        <v>20</v>
      </c>
      <c r="N28" s="54">
        <v>40</v>
      </c>
      <c r="O28" s="54">
        <v>40</v>
      </c>
      <c r="P28" s="54">
        <v>100</v>
      </c>
    </row>
    <row r="29" spans="1:16" ht="27.6" x14ac:dyDescent="0.3">
      <c r="A29" s="20">
        <v>3</v>
      </c>
      <c r="B29" s="17" t="s">
        <v>26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</row>
    <row r="30" spans="1:16" ht="121.8" customHeight="1" x14ac:dyDescent="0.3">
      <c r="A30" s="110" t="s">
        <v>27</v>
      </c>
      <c r="B30" s="111" t="s">
        <v>28</v>
      </c>
      <c r="C30" s="60" t="s">
        <v>83</v>
      </c>
      <c r="D30" s="66">
        <v>31.66</v>
      </c>
      <c r="E30" s="80" t="s">
        <v>83</v>
      </c>
      <c r="F30" s="99">
        <v>30</v>
      </c>
      <c r="G30" s="99">
        <v>10</v>
      </c>
      <c r="H30" s="80" t="s">
        <v>83</v>
      </c>
      <c r="I30" s="80" t="s">
        <v>83</v>
      </c>
      <c r="J30" s="80" t="s">
        <v>83</v>
      </c>
      <c r="K30" s="80" t="s">
        <v>83</v>
      </c>
      <c r="L30" s="80" t="s">
        <v>83</v>
      </c>
      <c r="M30" s="77">
        <v>40</v>
      </c>
      <c r="N30" s="77">
        <v>40</v>
      </c>
      <c r="O30" s="80" t="s">
        <v>84</v>
      </c>
      <c r="P30" s="77">
        <v>40</v>
      </c>
    </row>
    <row r="31" spans="1:16" ht="14.4" hidden="1" customHeight="1" x14ac:dyDescent="0.3">
      <c r="A31" s="110"/>
      <c r="B31" s="111"/>
      <c r="C31" s="27" t="s">
        <v>83</v>
      </c>
      <c r="D31" s="66">
        <f t="shared" ref="D31" si="2">(E31+F31+G31+H31+I31+J31+K31+L31+M31+N31+O31+P31)/12</f>
        <v>33.333333333333336</v>
      </c>
      <c r="E31" s="27" t="s">
        <v>83</v>
      </c>
      <c r="F31" s="27" t="s">
        <v>84</v>
      </c>
      <c r="G31" s="27" t="s">
        <v>85</v>
      </c>
      <c r="H31" s="27" t="s">
        <v>82</v>
      </c>
      <c r="I31" s="82" t="s">
        <v>85</v>
      </c>
      <c r="J31" s="27" t="s">
        <v>83</v>
      </c>
      <c r="K31" s="27" t="s">
        <v>83</v>
      </c>
      <c r="L31" s="27" t="s">
        <v>83</v>
      </c>
      <c r="M31" s="82" t="s">
        <v>83</v>
      </c>
      <c r="N31" s="27" t="s">
        <v>83</v>
      </c>
      <c r="O31" s="27" t="s">
        <v>83</v>
      </c>
      <c r="P31" s="27" t="s">
        <v>83</v>
      </c>
    </row>
    <row r="32" spans="1:16" ht="48.6" customHeight="1" x14ac:dyDescent="0.3">
      <c r="A32" s="42" t="s">
        <v>29</v>
      </c>
      <c r="B32" s="43" t="s">
        <v>66</v>
      </c>
      <c r="C32" s="23">
        <v>40</v>
      </c>
      <c r="D32" s="66">
        <f>(E32+F32+G32+H32+I32+J32+K32+L32+M32+N32+O32+P32)/12</f>
        <v>30</v>
      </c>
      <c r="E32" s="76">
        <v>40</v>
      </c>
      <c r="F32" s="76">
        <v>20</v>
      </c>
      <c r="G32" s="76">
        <v>30</v>
      </c>
      <c r="H32" s="76">
        <v>30</v>
      </c>
      <c r="I32" s="76">
        <v>40</v>
      </c>
      <c r="J32" s="76">
        <v>40</v>
      </c>
      <c r="K32" s="76">
        <v>40</v>
      </c>
      <c r="L32" s="76">
        <v>40</v>
      </c>
      <c r="M32" s="76">
        <v>40</v>
      </c>
      <c r="N32" s="76">
        <v>20</v>
      </c>
      <c r="O32" s="76">
        <v>20</v>
      </c>
      <c r="P32" s="76">
        <v>0</v>
      </c>
    </row>
    <row r="33" spans="1:16" ht="67.8" customHeight="1" x14ac:dyDescent="0.3">
      <c r="A33" s="42" t="s">
        <v>30</v>
      </c>
      <c r="B33" s="43" t="s">
        <v>87</v>
      </c>
      <c r="C33" s="29">
        <v>40</v>
      </c>
      <c r="D33" s="62">
        <v>0</v>
      </c>
      <c r="E33" s="77" t="s">
        <v>86</v>
      </c>
      <c r="F33" s="77">
        <v>0</v>
      </c>
      <c r="G33" s="77">
        <v>0</v>
      </c>
      <c r="H33" s="77">
        <v>0</v>
      </c>
      <c r="I33" s="77" t="s">
        <v>86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</row>
    <row r="34" spans="1:16" ht="26.4" customHeight="1" x14ac:dyDescent="0.3">
      <c r="A34" s="48"/>
      <c r="B34" s="49"/>
      <c r="C34" s="55">
        <f>C33++C32+C30</f>
        <v>120</v>
      </c>
      <c r="D34" s="67"/>
      <c r="E34" s="55">
        <f>E30+E32</f>
        <v>80</v>
      </c>
      <c r="F34" s="55">
        <f>F30+F32</f>
        <v>50</v>
      </c>
      <c r="G34" s="55">
        <f>G32+G30</f>
        <v>40</v>
      </c>
      <c r="H34" s="55">
        <f>H32+H30</f>
        <v>70</v>
      </c>
      <c r="I34" s="55">
        <f>I32+I30</f>
        <v>80</v>
      </c>
      <c r="J34" s="55">
        <f>J32+J30</f>
        <v>80</v>
      </c>
      <c r="K34" s="55">
        <f t="shared" ref="K34:P34" si="3">K32+K30</f>
        <v>80</v>
      </c>
      <c r="L34" s="55">
        <f t="shared" si="3"/>
        <v>80</v>
      </c>
      <c r="M34" s="55">
        <f t="shared" si="3"/>
        <v>80</v>
      </c>
      <c r="N34" s="55">
        <f t="shared" si="3"/>
        <v>60</v>
      </c>
      <c r="O34" s="55">
        <f t="shared" si="3"/>
        <v>40</v>
      </c>
      <c r="P34" s="55">
        <f t="shared" si="3"/>
        <v>40</v>
      </c>
    </row>
    <row r="35" spans="1:16" ht="48" customHeight="1" x14ac:dyDescent="0.3">
      <c r="A35" s="20">
        <v>4</v>
      </c>
      <c r="B35" s="17" t="s">
        <v>94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</row>
    <row r="36" spans="1:16" ht="55.8" customHeight="1" x14ac:dyDescent="0.3">
      <c r="A36" s="42" t="s">
        <v>31</v>
      </c>
      <c r="B36" s="43" t="s">
        <v>32</v>
      </c>
      <c r="C36" s="23">
        <v>40</v>
      </c>
      <c r="D36" s="61">
        <f>(E36+F36+G36+H36+I36+J36+K36+L36+M36+N36+O36+P36)/12</f>
        <v>36.666666666666664</v>
      </c>
      <c r="E36" s="76">
        <v>40</v>
      </c>
      <c r="F36" s="76">
        <v>40</v>
      </c>
      <c r="G36" s="76">
        <v>40</v>
      </c>
      <c r="H36" s="76">
        <v>0</v>
      </c>
      <c r="I36" s="76">
        <v>40</v>
      </c>
      <c r="J36" s="76">
        <v>40</v>
      </c>
      <c r="K36" s="76">
        <v>40</v>
      </c>
      <c r="L36" s="76">
        <v>40</v>
      </c>
      <c r="M36" s="76">
        <v>40</v>
      </c>
      <c r="N36" s="76">
        <v>40</v>
      </c>
      <c r="O36" s="76">
        <v>40</v>
      </c>
      <c r="P36" s="76">
        <v>40</v>
      </c>
    </row>
    <row r="37" spans="1:16" ht="73.8" customHeight="1" x14ac:dyDescent="0.3">
      <c r="A37" s="42" t="s">
        <v>33</v>
      </c>
      <c r="B37" s="43" t="s">
        <v>34</v>
      </c>
      <c r="C37" s="29">
        <v>40</v>
      </c>
      <c r="D37" s="62">
        <f>(F37+G37+H37+M37+N37+O37+P37)/7</f>
        <v>34.285714285714285</v>
      </c>
      <c r="E37" s="77" t="s">
        <v>86</v>
      </c>
      <c r="F37" s="77">
        <v>40</v>
      </c>
      <c r="G37" s="77">
        <v>0</v>
      </c>
      <c r="H37" s="77">
        <v>40</v>
      </c>
      <c r="I37" s="77" t="s">
        <v>86</v>
      </c>
      <c r="J37" s="77" t="s">
        <v>86</v>
      </c>
      <c r="K37" s="77" t="s">
        <v>86</v>
      </c>
      <c r="L37" s="77" t="s">
        <v>86</v>
      </c>
      <c r="M37" s="77">
        <v>40</v>
      </c>
      <c r="N37" s="77">
        <v>40</v>
      </c>
      <c r="O37" s="77">
        <v>40</v>
      </c>
      <c r="P37" s="77">
        <v>40</v>
      </c>
    </row>
    <row r="38" spans="1:16" ht="79.2" customHeight="1" x14ac:dyDescent="0.3">
      <c r="A38" s="42" t="s">
        <v>35</v>
      </c>
      <c r="B38" s="43" t="s">
        <v>67</v>
      </c>
      <c r="C38" s="29">
        <v>40</v>
      </c>
      <c r="D38" s="29">
        <f>(E38+F38+G38+H38+I38+J38+K38+L38+M38+N38+O38+P38)/12</f>
        <v>40</v>
      </c>
      <c r="E38" s="77">
        <v>40</v>
      </c>
      <c r="F38" s="77">
        <v>40</v>
      </c>
      <c r="G38" s="77">
        <v>40</v>
      </c>
      <c r="H38" s="77">
        <v>40</v>
      </c>
      <c r="I38" s="77">
        <v>40</v>
      </c>
      <c r="J38" s="77">
        <v>40</v>
      </c>
      <c r="K38" s="77">
        <v>40</v>
      </c>
      <c r="L38" s="77">
        <v>40</v>
      </c>
      <c r="M38" s="77">
        <v>40</v>
      </c>
      <c r="N38" s="77">
        <v>40</v>
      </c>
      <c r="O38" s="77">
        <v>40</v>
      </c>
      <c r="P38" s="77">
        <v>40</v>
      </c>
    </row>
    <row r="39" spans="1:16" ht="21.6" customHeight="1" x14ac:dyDescent="0.3">
      <c r="A39" s="48"/>
      <c r="B39" s="49"/>
      <c r="C39" s="54">
        <f>C38+C37+C36</f>
        <v>120</v>
      </c>
      <c r="D39" s="54"/>
      <c r="E39" s="56">
        <f>E38+E36</f>
        <v>80</v>
      </c>
      <c r="F39" s="56">
        <f>F38+F37+F36</f>
        <v>120</v>
      </c>
      <c r="G39" s="56">
        <f t="shared" ref="G39:H39" si="4">G38+G37+G36</f>
        <v>80</v>
      </c>
      <c r="H39" s="56">
        <f t="shared" si="4"/>
        <v>80</v>
      </c>
      <c r="I39" s="56">
        <f>I38+I36</f>
        <v>80</v>
      </c>
      <c r="J39" s="56">
        <f>J38+J36</f>
        <v>80</v>
      </c>
      <c r="K39" s="56">
        <f t="shared" ref="K39:L39" si="5">K38+K36</f>
        <v>80</v>
      </c>
      <c r="L39" s="56">
        <f t="shared" si="5"/>
        <v>80</v>
      </c>
      <c r="M39" s="56">
        <f>M38+M37+M36</f>
        <v>120</v>
      </c>
      <c r="N39" s="56">
        <f t="shared" ref="N39:P39" si="6">N38+N37+N36</f>
        <v>120</v>
      </c>
      <c r="O39" s="56">
        <f t="shared" si="6"/>
        <v>120</v>
      </c>
      <c r="P39" s="56">
        <f t="shared" si="6"/>
        <v>120</v>
      </c>
    </row>
    <row r="40" spans="1:16" ht="30" customHeight="1" x14ac:dyDescent="0.3">
      <c r="A40" s="20">
        <v>5</v>
      </c>
      <c r="B40" s="17" t="s">
        <v>36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1:16" ht="54.6" customHeight="1" x14ac:dyDescent="0.3">
      <c r="A41" s="42" t="s">
        <v>37</v>
      </c>
      <c r="B41" s="43" t="s">
        <v>38</v>
      </c>
      <c r="C41" s="23">
        <v>20</v>
      </c>
      <c r="D41" s="61">
        <f>(F41+G41+H41+M41+N41+O41+P41)/7</f>
        <v>20</v>
      </c>
      <c r="E41" s="76" t="s">
        <v>86</v>
      </c>
      <c r="F41" s="76">
        <v>20</v>
      </c>
      <c r="G41" s="76">
        <v>20</v>
      </c>
      <c r="H41" s="76">
        <v>20</v>
      </c>
      <c r="I41" s="76" t="s">
        <v>86</v>
      </c>
      <c r="J41" s="76" t="s">
        <v>86</v>
      </c>
      <c r="K41" s="76" t="s">
        <v>86</v>
      </c>
      <c r="L41" s="76" t="s">
        <v>86</v>
      </c>
      <c r="M41" s="76">
        <v>20</v>
      </c>
      <c r="N41" s="76">
        <v>20</v>
      </c>
      <c r="O41" s="76">
        <v>20</v>
      </c>
      <c r="P41" s="76">
        <v>20</v>
      </c>
    </row>
    <row r="42" spans="1:16" ht="51" customHeight="1" x14ac:dyDescent="0.3">
      <c r="A42" s="110" t="s">
        <v>39</v>
      </c>
      <c r="B42" s="111" t="s">
        <v>40</v>
      </c>
      <c r="C42" s="35">
        <v>20</v>
      </c>
      <c r="D42" s="68">
        <f>(F42+G42+H42+M42+N42+O42+P42)/7</f>
        <v>6.4285714285714288</v>
      </c>
      <c r="E42" s="77" t="s">
        <v>86</v>
      </c>
      <c r="F42" s="83">
        <v>20</v>
      </c>
      <c r="G42" s="83">
        <v>0</v>
      </c>
      <c r="H42" s="77">
        <v>5</v>
      </c>
      <c r="I42" s="77" t="s">
        <v>86</v>
      </c>
      <c r="J42" s="77" t="s">
        <v>86</v>
      </c>
      <c r="K42" s="77" t="s">
        <v>86</v>
      </c>
      <c r="L42" s="77" t="s">
        <v>86</v>
      </c>
      <c r="M42" s="83">
        <v>10</v>
      </c>
      <c r="N42" s="83">
        <v>5</v>
      </c>
      <c r="O42" s="83">
        <v>5</v>
      </c>
      <c r="P42" s="83">
        <v>0</v>
      </c>
    </row>
    <row r="43" spans="1:16" ht="14.4" hidden="1" customHeight="1" x14ac:dyDescent="0.3">
      <c r="A43" s="110"/>
      <c r="B43" s="111"/>
      <c r="C43" s="35">
        <v>20</v>
      </c>
      <c r="D43" s="68">
        <v>14</v>
      </c>
      <c r="E43" s="29" t="s">
        <v>86</v>
      </c>
      <c r="F43" s="35">
        <v>20</v>
      </c>
      <c r="G43" s="35">
        <v>10</v>
      </c>
      <c r="H43" s="29" t="s">
        <v>86</v>
      </c>
      <c r="I43" s="77" t="s">
        <v>86</v>
      </c>
      <c r="J43" s="77" t="s">
        <v>86</v>
      </c>
      <c r="K43" s="77" t="s">
        <v>86</v>
      </c>
      <c r="L43" s="29" t="s">
        <v>86</v>
      </c>
      <c r="M43" s="35">
        <v>20</v>
      </c>
      <c r="N43" s="35">
        <v>20</v>
      </c>
      <c r="O43" s="35">
        <v>15</v>
      </c>
      <c r="P43" s="35">
        <v>0</v>
      </c>
    </row>
    <row r="44" spans="1:16" ht="51.6" customHeight="1" x14ac:dyDescent="0.3">
      <c r="A44" s="120" t="s">
        <v>41</v>
      </c>
      <c r="B44" s="118" t="s">
        <v>42</v>
      </c>
      <c r="C44" s="36">
        <v>20</v>
      </c>
      <c r="D44" s="69">
        <f>(F44+G44+H44+M44+N44+O44+P44)/7</f>
        <v>20</v>
      </c>
      <c r="E44" s="81" t="s">
        <v>86</v>
      </c>
      <c r="F44" s="81">
        <v>20</v>
      </c>
      <c r="G44" s="81">
        <v>20</v>
      </c>
      <c r="H44" s="81">
        <v>20</v>
      </c>
      <c r="I44" s="81" t="s">
        <v>86</v>
      </c>
      <c r="J44" s="81" t="s">
        <v>86</v>
      </c>
      <c r="K44" s="81" t="s">
        <v>86</v>
      </c>
      <c r="L44" s="81" t="s">
        <v>86</v>
      </c>
      <c r="M44" s="81">
        <v>20</v>
      </c>
      <c r="N44" s="81">
        <v>20</v>
      </c>
      <c r="O44" s="81">
        <v>20</v>
      </c>
      <c r="P44" s="81">
        <v>20</v>
      </c>
    </row>
    <row r="45" spans="1:16" ht="14.4" hidden="1" customHeight="1" x14ac:dyDescent="0.3">
      <c r="A45" s="121"/>
      <c r="B45" s="119"/>
      <c r="C45" s="36">
        <v>20</v>
      </c>
      <c r="D45" s="69">
        <v>20</v>
      </c>
      <c r="E45" s="36" t="s">
        <v>86</v>
      </c>
      <c r="F45" s="36">
        <v>20</v>
      </c>
      <c r="G45" s="36">
        <v>20</v>
      </c>
      <c r="H45" s="36">
        <v>20</v>
      </c>
      <c r="I45" s="36" t="s">
        <v>86</v>
      </c>
      <c r="J45" s="36" t="s">
        <v>86</v>
      </c>
      <c r="K45" s="81" t="s">
        <v>86</v>
      </c>
      <c r="L45" s="36" t="s">
        <v>86</v>
      </c>
      <c r="M45" s="81">
        <v>20</v>
      </c>
      <c r="N45" s="36">
        <v>20</v>
      </c>
      <c r="O45" s="36">
        <v>20</v>
      </c>
      <c r="P45" s="36">
        <v>20</v>
      </c>
    </row>
    <row r="46" spans="1:16" ht="67.8" customHeight="1" x14ac:dyDescent="0.3">
      <c r="A46" s="42" t="s">
        <v>43</v>
      </c>
      <c r="B46" s="43" t="s">
        <v>68</v>
      </c>
      <c r="C46" s="29">
        <v>20</v>
      </c>
      <c r="D46" s="62">
        <f>(F46+G46+H46+M46+N46+O46+P46)/7</f>
        <v>20</v>
      </c>
      <c r="E46" s="81" t="s">
        <v>86</v>
      </c>
      <c r="F46" s="77">
        <v>20</v>
      </c>
      <c r="G46" s="77">
        <v>20</v>
      </c>
      <c r="H46" s="77">
        <v>20</v>
      </c>
      <c r="I46" s="81" t="s">
        <v>86</v>
      </c>
      <c r="J46" s="81" t="s">
        <v>86</v>
      </c>
      <c r="K46" s="81" t="s">
        <v>86</v>
      </c>
      <c r="L46" s="81" t="s">
        <v>86</v>
      </c>
      <c r="M46" s="77">
        <v>20</v>
      </c>
      <c r="N46" s="77">
        <v>20</v>
      </c>
      <c r="O46" s="77">
        <v>20</v>
      </c>
      <c r="P46" s="77">
        <v>20</v>
      </c>
    </row>
    <row r="47" spans="1:16" ht="74.400000000000006" customHeight="1" x14ac:dyDescent="0.3">
      <c r="A47" s="105" t="s">
        <v>44</v>
      </c>
      <c r="B47" s="106" t="s">
        <v>45</v>
      </c>
      <c r="C47" s="36" t="s">
        <v>86</v>
      </c>
      <c r="D47" s="36" t="s">
        <v>86</v>
      </c>
      <c r="E47" s="81" t="s">
        <v>86</v>
      </c>
      <c r="F47" s="81" t="s">
        <v>86</v>
      </c>
      <c r="G47" s="81" t="s">
        <v>86</v>
      </c>
      <c r="H47" s="81" t="s">
        <v>86</v>
      </c>
      <c r="I47" s="81" t="s">
        <v>86</v>
      </c>
      <c r="J47" s="81" t="s">
        <v>86</v>
      </c>
      <c r="K47" s="81" t="s">
        <v>86</v>
      </c>
      <c r="L47" s="81" t="s">
        <v>86</v>
      </c>
      <c r="M47" s="81" t="s">
        <v>86</v>
      </c>
      <c r="N47" s="81" t="s">
        <v>86</v>
      </c>
      <c r="O47" s="81" t="s">
        <v>86</v>
      </c>
      <c r="P47" s="81" t="s">
        <v>86</v>
      </c>
    </row>
    <row r="48" spans="1:16" ht="61.2" customHeight="1" x14ac:dyDescent="0.3">
      <c r="A48" s="42" t="s">
        <v>46</v>
      </c>
      <c r="B48" s="43" t="s">
        <v>47</v>
      </c>
      <c r="C48" s="29">
        <v>20</v>
      </c>
      <c r="D48" s="62">
        <v>20</v>
      </c>
      <c r="E48" s="81" t="s">
        <v>86</v>
      </c>
      <c r="F48" s="77">
        <v>20</v>
      </c>
      <c r="G48" s="77">
        <v>20</v>
      </c>
      <c r="H48" s="77">
        <v>20</v>
      </c>
      <c r="I48" s="81" t="s">
        <v>86</v>
      </c>
      <c r="J48" s="81" t="s">
        <v>86</v>
      </c>
      <c r="K48" s="81" t="s">
        <v>86</v>
      </c>
      <c r="L48" s="81" t="s">
        <v>86</v>
      </c>
      <c r="M48" s="77">
        <v>20</v>
      </c>
      <c r="N48" s="77">
        <v>20</v>
      </c>
      <c r="O48" s="77">
        <v>20</v>
      </c>
      <c r="P48" s="77">
        <v>20</v>
      </c>
    </row>
    <row r="49" spans="1:17" ht="21" customHeight="1" x14ac:dyDescent="0.3">
      <c r="A49" s="48"/>
      <c r="B49" s="49"/>
      <c r="C49" s="54">
        <v>100</v>
      </c>
      <c r="D49" s="65"/>
      <c r="E49" s="93" t="s">
        <v>86</v>
      </c>
      <c r="F49" s="54">
        <f>F41+F42+F44+F46+F48</f>
        <v>100</v>
      </c>
      <c r="G49" s="54">
        <f>G41+G42+G44+G46+G48</f>
        <v>80</v>
      </c>
      <c r="H49" s="54">
        <f>H41+H42+H44+H46+H48</f>
        <v>85</v>
      </c>
      <c r="I49" s="93" t="s">
        <v>86</v>
      </c>
      <c r="J49" s="93" t="s">
        <v>86</v>
      </c>
      <c r="K49" s="93" t="s">
        <v>86</v>
      </c>
      <c r="L49" s="93" t="s">
        <v>86</v>
      </c>
      <c r="M49" s="54">
        <f>M41+M42+M44+M46+M48</f>
        <v>90</v>
      </c>
      <c r="N49" s="54">
        <f t="shared" ref="N49:P49" si="7">N41+N42+N44+N46+N48</f>
        <v>85</v>
      </c>
      <c r="O49" s="54">
        <f t="shared" si="7"/>
        <v>85</v>
      </c>
      <c r="P49" s="54">
        <f t="shared" si="7"/>
        <v>80</v>
      </c>
    </row>
    <row r="50" spans="1:17" ht="24" customHeight="1" x14ac:dyDescent="0.3">
      <c r="A50" s="20">
        <v>6</v>
      </c>
      <c r="B50" s="17" t="s">
        <v>48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</row>
    <row r="51" spans="1:17" ht="63" customHeight="1" x14ac:dyDescent="0.3">
      <c r="A51" s="47" t="s">
        <v>49</v>
      </c>
      <c r="B51" s="41" t="s">
        <v>69</v>
      </c>
      <c r="C51" s="29">
        <v>40</v>
      </c>
      <c r="D51" s="62">
        <f>(E51+F51+G51+H51+I51+J51+K51+L51+M51+N51+O51+P51)/12</f>
        <v>33.333333333333336</v>
      </c>
      <c r="E51" s="77">
        <v>40</v>
      </c>
      <c r="F51" s="77">
        <v>0</v>
      </c>
      <c r="G51" s="77">
        <v>0</v>
      </c>
      <c r="H51" s="77">
        <v>40</v>
      </c>
      <c r="I51" s="77">
        <v>40</v>
      </c>
      <c r="J51" s="77">
        <v>40</v>
      </c>
      <c r="K51" s="77">
        <v>40</v>
      </c>
      <c r="L51" s="77">
        <v>40</v>
      </c>
      <c r="M51" s="77">
        <v>40</v>
      </c>
      <c r="N51" s="77">
        <v>40</v>
      </c>
      <c r="O51" s="77">
        <v>40</v>
      </c>
      <c r="P51" s="77">
        <v>40</v>
      </c>
    </row>
    <row r="52" spans="1:17" ht="51" customHeight="1" x14ac:dyDescent="0.3">
      <c r="A52" s="45" t="s">
        <v>50</v>
      </c>
      <c r="B52" s="46" t="s">
        <v>70</v>
      </c>
      <c r="C52" s="29">
        <v>40</v>
      </c>
      <c r="D52" s="62">
        <f>(E52+F52+G52+H52+I52+J52+K52+L52+M52+N52+O52+P52)/12</f>
        <v>40</v>
      </c>
      <c r="E52" s="77">
        <v>40</v>
      </c>
      <c r="F52" s="77">
        <v>40</v>
      </c>
      <c r="G52" s="77">
        <v>40</v>
      </c>
      <c r="H52" s="77">
        <v>40</v>
      </c>
      <c r="I52" s="77">
        <v>40</v>
      </c>
      <c r="J52" s="77">
        <v>40</v>
      </c>
      <c r="K52" s="77">
        <v>40</v>
      </c>
      <c r="L52" s="77">
        <v>40</v>
      </c>
      <c r="M52" s="77">
        <v>40</v>
      </c>
      <c r="N52" s="77">
        <v>40</v>
      </c>
      <c r="O52" s="77">
        <v>40</v>
      </c>
      <c r="P52" s="79">
        <v>40</v>
      </c>
      <c r="Q52" s="85"/>
    </row>
    <row r="53" spans="1:17" ht="51" customHeight="1" x14ac:dyDescent="0.3">
      <c r="A53" s="72" t="s">
        <v>95</v>
      </c>
      <c r="B53" s="73" t="s">
        <v>96</v>
      </c>
      <c r="C53" s="26">
        <v>40</v>
      </c>
      <c r="D53" s="62">
        <f>(E53+F53+G53+H53+I53+J53+K53+L53+M53+N53+O53+P53)/12</f>
        <v>40</v>
      </c>
      <c r="E53" s="79">
        <v>40</v>
      </c>
      <c r="F53" s="79">
        <v>40</v>
      </c>
      <c r="G53" s="79">
        <v>40</v>
      </c>
      <c r="H53" s="79">
        <v>40</v>
      </c>
      <c r="I53" s="79">
        <v>40</v>
      </c>
      <c r="J53" s="79">
        <v>40</v>
      </c>
      <c r="K53" s="79">
        <v>40</v>
      </c>
      <c r="L53" s="79">
        <v>40</v>
      </c>
      <c r="M53" s="79">
        <v>40</v>
      </c>
      <c r="N53" s="79">
        <v>40</v>
      </c>
      <c r="O53" s="79">
        <v>40</v>
      </c>
      <c r="P53" s="79">
        <v>40</v>
      </c>
    </row>
    <row r="54" spans="1:17" ht="22.8" customHeight="1" x14ac:dyDescent="0.3">
      <c r="A54" s="50"/>
      <c r="B54" s="52"/>
      <c r="C54" s="54">
        <f>C52+C51+C53</f>
        <v>120</v>
      </c>
      <c r="D54" s="65"/>
      <c r="E54" s="54">
        <f>E52+E51+E53</f>
        <v>120</v>
      </c>
      <c r="F54" s="54">
        <f t="shared" ref="F54:P54" si="8">F52+F51+F53</f>
        <v>80</v>
      </c>
      <c r="G54" s="54">
        <f t="shared" si="8"/>
        <v>80</v>
      </c>
      <c r="H54" s="54">
        <f t="shared" si="8"/>
        <v>120</v>
      </c>
      <c r="I54" s="54">
        <f t="shared" si="8"/>
        <v>120</v>
      </c>
      <c r="J54" s="54">
        <f t="shared" si="8"/>
        <v>120</v>
      </c>
      <c r="K54" s="54">
        <f t="shared" si="8"/>
        <v>120</v>
      </c>
      <c r="L54" s="54">
        <f t="shared" si="8"/>
        <v>120</v>
      </c>
      <c r="M54" s="54">
        <f t="shared" si="8"/>
        <v>120</v>
      </c>
      <c r="N54" s="54">
        <f t="shared" si="8"/>
        <v>120</v>
      </c>
      <c r="O54" s="54">
        <f t="shared" si="8"/>
        <v>120</v>
      </c>
      <c r="P54" s="54">
        <f t="shared" si="8"/>
        <v>120</v>
      </c>
    </row>
    <row r="55" spans="1:17" ht="24" customHeight="1" x14ac:dyDescent="0.3">
      <c r="A55" s="20">
        <v>7</v>
      </c>
      <c r="B55" s="17" t="s">
        <v>52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</row>
    <row r="56" spans="1:17" ht="59.4" customHeight="1" x14ac:dyDescent="0.3">
      <c r="A56" s="47" t="s">
        <v>51</v>
      </c>
      <c r="B56" s="41" t="s">
        <v>54</v>
      </c>
      <c r="C56" s="23">
        <v>40</v>
      </c>
      <c r="D56" s="62">
        <f>(E56+F56+G56+H56+I56+J56+K56+L56+M56+N56+O56+P56)/12</f>
        <v>26.666666666666668</v>
      </c>
      <c r="E56" s="76">
        <v>40</v>
      </c>
      <c r="F56" s="76">
        <v>0</v>
      </c>
      <c r="G56" s="76">
        <v>40</v>
      </c>
      <c r="H56" s="76">
        <v>40</v>
      </c>
      <c r="I56" s="76">
        <v>40</v>
      </c>
      <c r="J56" s="76">
        <v>40</v>
      </c>
      <c r="K56" s="76">
        <v>0</v>
      </c>
      <c r="L56" s="76">
        <v>0</v>
      </c>
      <c r="M56" s="76">
        <v>40</v>
      </c>
      <c r="N56" s="76">
        <v>40</v>
      </c>
      <c r="O56" s="76">
        <v>0</v>
      </c>
      <c r="P56" s="76">
        <v>40</v>
      </c>
    </row>
    <row r="57" spans="1:17" ht="139.19999999999999" customHeight="1" x14ac:dyDescent="0.3">
      <c r="A57" s="114" t="s">
        <v>80</v>
      </c>
      <c r="B57" s="116" t="s">
        <v>56</v>
      </c>
      <c r="C57" s="29">
        <v>40</v>
      </c>
      <c r="D57" s="61">
        <f>(E57+F57+G57+H57+I57+J57+K57+L57+M57+N57+O57+P57)/12</f>
        <v>40</v>
      </c>
      <c r="E57" s="77">
        <v>40</v>
      </c>
      <c r="F57" s="77">
        <v>40</v>
      </c>
      <c r="G57" s="77">
        <v>40</v>
      </c>
      <c r="H57" s="77">
        <v>40</v>
      </c>
      <c r="I57" s="77">
        <v>40</v>
      </c>
      <c r="J57" s="77">
        <v>40</v>
      </c>
      <c r="K57" s="77">
        <v>40</v>
      </c>
      <c r="L57" s="77">
        <v>40</v>
      </c>
      <c r="M57" s="77">
        <v>40</v>
      </c>
      <c r="N57" s="77">
        <v>40</v>
      </c>
      <c r="O57" s="77">
        <v>40</v>
      </c>
      <c r="P57" s="77">
        <v>40</v>
      </c>
    </row>
    <row r="58" spans="1:17" ht="15" hidden="1" customHeight="1" x14ac:dyDescent="0.3">
      <c r="A58" s="115"/>
      <c r="B58" s="117"/>
      <c r="C58" s="4"/>
      <c r="D58" s="70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 ht="19.8" customHeight="1" x14ac:dyDescent="0.3">
      <c r="A59" s="51"/>
      <c r="B59" s="53"/>
      <c r="C59" s="57">
        <f>C57+C56</f>
        <v>80</v>
      </c>
      <c r="D59" s="71"/>
      <c r="E59" s="57">
        <f t="shared" ref="E59:P59" si="9">E57+E56</f>
        <v>80</v>
      </c>
      <c r="F59" s="57">
        <f t="shared" si="9"/>
        <v>40</v>
      </c>
      <c r="G59" s="57">
        <f t="shared" si="9"/>
        <v>80</v>
      </c>
      <c r="H59" s="57">
        <f t="shared" si="9"/>
        <v>80</v>
      </c>
      <c r="I59" s="57">
        <f t="shared" si="9"/>
        <v>80</v>
      </c>
      <c r="J59" s="57">
        <f t="shared" si="9"/>
        <v>80</v>
      </c>
      <c r="K59" s="57">
        <f t="shared" si="9"/>
        <v>40</v>
      </c>
      <c r="L59" s="57">
        <f t="shared" si="9"/>
        <v>40</v>
      </c>
      <c r="M59" s="57">
        <f t="shared" si="9"/>
        <v>80</v>
      </c>
      <c r="N59" s="57">
        <f t="shared" si="9"/>
        <v>80</v>
      </c>
      <c r="O59" s="57">
        <f t="shared" si="9"/>
        <v>40</v>
      </c>
      <c r="P59" s="57">
        <f t="shared" si="9"/>
        <v>80</v>
      </c>
    </row>
    <row r="60" spans="1:17" ht="67.8" customHeight="1" x14ac:dyDescent="0.3">
      <c r="A60" s="20">
        <v>8</v>
      </c>
      <c r="B60" s="17" t="s">
        <v>71</v>
      </c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</row>
    <row r="61" spans="1:17" ht="34.200000000000003" customHeight="1" x14ac:dyDescent="0.3">
      <c r="A61" s="22" t="s">
        <v>53</v>
      </c>
      <c r="B61" s="14" t="s">
        <v>72</v>
      </c>
      <c r="C61" s="29">
        <v>40</v>
      </c>
      <c r="D61" s="29">
        <f>(E61+F61+G61+H61+I61+J61+K61+L61+M61+N61+O61+P61)/12</f>
        <v>40</v>
      </c>
      <c r="E61" s="77">
        <v>40</v>
      </c>
      <c r="F61" s="77">
        <v>40</v>
      </c>
      <c r="G61" s="77">
        <v>40</v>
      </c>
      <c r="H61" s="77">
        <v>40</v>
      </c>
      <c r="I61" s="77">
        <v>40</v>
      </c>
      <c r="J61" s="77">
        <v>40</v>
      </c>
      <c r="K61" s="77">
        <v>40</v>
      </c>
      <c r="L61" s="77">
        <v>40</v>
      </c>
      <c r="M61" s="77">
        <v>40</v>
      </c>
      <c r="N61" s="77">
        <v>40</v>
      </c>
      <c r="O61" s="77">
        <v>40</v>
      </c>
      <c r="P61" s="77">
        <v>40</v>
      </c>
    </row>
    <row r="62" spans="1:17" ht="27.6" x14ac:dyDescent="0.3">
      <c r="A62" s="15" t="s">
        <v>55</v>
      </c>
      <c r="B62" s="13" t="s">
        <v>73</v>
      </c>
      <c r="C62" s="29">
        <v>40</v>
      </c>
      <c r="D62" s="29">
        <f t="shared" ref="D62" si="10">(E62+F62+G62+H62+I62+J62+K62+L62+M62+N62+O62+P62)/12</f>
        <v>40</v>
      </c>
      <c r="E62" s="77">
        <v>40</v>
      </c>
      <c r="F62" s="77">
        <v>40</v>
      </c>
      <c r="G62" s="77">
        <v>40</v>
      </c>
      <c r="H62" s="77">
        <v>40</v>
      </c>
      <c r="I62" s="77">
        <v>40</v>
      </c>
      <c r="J62" s="77">
        <v>40</v>
      </c>
      <c r="K62" s="77">
        <v>40</v>
      </c>
      <c r="L62" s="77">
        <v>40</v>
      </c>
      <c r="M62" s="77">
        <v>40</v>
      </c>
      <c r="N62" s="77">
        <v>40</v>
      </c>
      <c r="O62" s="77">
        <v>40</v>
      </c>
      <c r="P62" s="77">
        <v>40</v>
      </c>
    </row>
    <row r="63" spans="1:17" ht="44.4" customHeight="1" x14ac:dyDescent="0.3">
      <c r="A63" s="45" t="s">
        <v>81</v>
      </c>
      <c r="B63" s="40" t="s">
        <v>79</v>
      </c>
      <c r="C63" s="26">
        <v>40</v>
      </c>
      <c r="D63" s="62">
        <f>(E63+F63+G63+H63+J63+K63+L63+M63+N63+O63+P63)/12</f>
        <v>33.333333333333336</v>
      </c>
      <c r="E63" s="79">
        <v>0</v>
      </c>
      <c r="F63" s="79">
        <v>40</v>
      </c>
      <c r="G63" s="79">
        <v>40</v>
      </c>
      <c r="H63" s="79">
        <v>40</v>
      </c>
      <c r="I63" s="79">
        <v>0</v>
      </c>
      <c r="J63" s="79">
        <v>40</v>
      </c>
      <c r="K63" s="79">
        <v>40</v>
      </c>
      <c r="L63" s="79">
        <v>40</v>
      </c>
      <c r="M63" s="79">
        <v>40</v>
      </c>
      <c r="N63" s="79">
        <v>40</v>
      </c>
      <c r="O63" s="79">
        <v>40</v>
      </c>
      <c r="P63" s="79">
        <v>40</v>
      </c>
    </row>
    <row r="64" spans="1:17" ht="21" customHeight="1" x14ac:dyDescent="0.3">
      <c r="A64" s="58"/>
      <c r="B64" s="7"/>
      <c r="C64" s="7">
        <f t="shared" ref="C64:H64" si="11">C61+C62+C63</f>
        <v>120</v>
      </c>
      <c r="D64" s="86"/>
      <c r="E64" s="7">
        <f t="shared" si="11"/>
        <v>80</v>
      </c>
      <c r="F64" s="7">
        <f t="shared" si="11"/>
        <v>120</v>
      </c>
      <c r="G64" s="7">
        <f t="shared" si="11"/>
        <v>120</v>
      </c>
      <c r="H64" s="7">
        <f t="shared" si="11"/>
        <v>120</v>
      </c>
      <c r="I64" s="7">
        <f>I62+I61</f>
        <v>80</v>
      </c>
      <c r="J64" s="7">
        <f t="shared" ref="J64:P64" si="12">J61+J62+J63</f>
        <v>120</v>
      </c>
      <c r="K64" s="7">
        <f t="shared" si="12"/>
        <v>120</v>
      </c>
      <c r="L64" s="7">
        <f t="shared" si="12"/>
        <v>120</v>
      </c>
      <c r="M64" s="7">
        <f t="shared" si="12"/>
        <v>120</v>
      </c>
      <c r="N64" s="7">
        <f t="shared" si="12"/>
        <v>120</v>
      </c>
      <c r="O64" s="7">
        <f t="shared" si="12"/>
        <v>120</v>
      </c>
      <c r="P64" s="7">
        <f t="shared" si="12"/>
        <v>120</v>
      </c>
    </row>
    <row r="65" spans="1:17" ht="29.4" customHeight="1" x14ac:dyDescent="0.3">
      <c r="B65" s="94" t="s">
        <v>88</v>
      </c>
      <c r="C65" s="95">
        <f>C64+C59+C54+C49+C39+C34+C28+C15</f>
        <v>840</v>
      </c>
      <c r="D65" s="87"/>
      <c r="E65" s="87">
        <f>E64+E59+E54+E39+E34+E28+E15</f>
        <v>480</v>
      </c>
      <c r="F65" s="87">
        <f>F64+F59+F54+F49+F39+F34+F28+F15</f>
        <v>660</v>
      </c>
      <c r="G65" s="87">
        <f>G64+G59+G54+G49+G39+G34+G28+G15</f>
        <v>630</v>
      </c>
      <c r="H65" s="87">
        <f>H64+H59+H54+H49+H39+H34+H28+H15</f>
        <v>665</v>
      </c>
      <c r="I65" s="87">
        <f>I64+I59+I54+I39+I34+I28+I15</f>
        <v>500</v>
      </c>
      <c r="J65" s="87">
        <f>J64+J59+J54+J39+J34+J28+J15</f>
        <v>600</v>
      </c>
      <c r="K65" s="87">
        <f>K64+K59+K54+K39+K34+K28+K15</f>
        <v>570</v>
      </c>
      <c r="L65" s="87">
        <f>L64+L59+L54+L39+L34+L28+L15</f>
        <v>570</v>
      </c>
      <c r="M65" s="87">
        <f>M64+M59+M54+M49+M39+M34+M28+M15</f>
        <v>710</v>
      </c>
      <c r="N65" s="87">
        <f>N64+N59+N54+N49+N39+N34+N28+N15</f>
        <v>705</v>
      </c>
      <c r="O65" s="87">
        <f>O64+O59+O54+O49+O39+O34+O28+O15</f>
        <v>645</v>
      </c>
      <c r="P65" s="87">
        <f>P64+P59+P54+P49+P39+P34+P28+P15</f>
        <v>740</v>
      </c>
    </row>
    <row r="66" spans="1:17" ht="19.2" customHeight="1" x14ac:dyDescent="0.3"/>
    <row r="67" spans="1:17" ht="31.8" customHeight="1" x14ac:dyDescent="0.3">
      <c r="A67" s="109" t="s">
        <v>57</v>
      </c>
      <c r="B67" s="112"/>
      <c r="C67" s="112"/>
      <c r="D67" s="113"/>
      <c r="E67" s="37">
        <v>480</v>
      </c>
      <c r="F67" s="37">
        <v>660</v>
      </c>
      <c r="G67" s="37">
        <v>630</v>
      </c>
      <c r="H67" s="37">
        <v>665</v>
      </c>
      <c r="I67" s="37">
        <v>500</v>
      </c>
      <c r="J67" s="37">
        <v>600</v>
      </c>
      <c r="K67" s="37">
        <v>570</v>
      </c>
      <c r="L67" s="37">
        <v>570</v>
      </c>
      <c r="M67" s="37">
        <v>710</v>
      </c>
      <c r="N67" s="37">
        <v>705</v>
      </c>
      <c r="O67" s="37">
        <v>645</v>
      </c>
      <c r="P67" s="37">
        <v>740</v>
      </c>
    </row>
    <row r="68" spans="1:17" ht="33" customHeight="1" x14ac:dyDescent="0.3">
      <c r="A68" s="108" t="s">
        <v>58</v>
      </c>
      <c r="B68" s="108"/>
      <c r="C68" s="108"/>
      <c r="D68" s="108"/>
      <c r="E68" s="37">
        <v>540</v>
      </c>
      <c r="F68" s="37">
        <v>840</v>
      </c>
      <c r="G68" s="37">
        <v>820</v>
      </c>
      <c r="H68" s="38">
        <v>840</v>
      </c>
      <c r="I68" s="37">
        <v>540</v>
      </c>
      <c r="J68" s="37">
        <v>640</v>
      </c>
      <c r="K68" s="37">
        <v>680</v>
      </c>
      <c r="L68" s="37">
        <v>680</v>
      </c>
      <c r="M68" s="37">
        <v>760</v>
      </c>
      <c r="N68" s="37">
        <v>780</v>
      </c>
      <c r="O68" s="37">
        <v>780</v>
      </c>
      <c r="P68" s="37">
        <v>840</v>
      </c>
    </row>
    <row r="69" spans="1:17" ht="32.4" customHeight="1" x14ac:dyDescent="0.3">
      <c r="A69" s="107" t="s">
        <v>98</v>
      </c>
      <c r="B69" s="107"/>
      <c r="C69" s="107"/>
      <c r="D69" s="107"/>
      <c r="E69" s="88">
        <f t="shared" ref="E69:P69" si="13">E67/E68*E70*400</f>
        <v>355.55555555555554</v>
      </c>
      <c r="F69" s="88">
        <f t="shared" si="13"/>
        <v>345.71428571428572</v>
      </c>
      <c r="G69" s="88">
        <f t="shared" si="13"/>
        <v>368.78048780487802</v>
      </c>
      <c r="H69" s="88">
        <f t="shared" si="13"/>
        <v>348.33333333333331</v>
      </c>
      <c r="I69" s="88">
        <f t="shared" si="13"/>
        <v>370.37037037037038</v>
      </c>
      <c r="J69" s="88">
        <f t="shared" si="13"/>
        <v>375</v>
      </c>
      <c r="K69" s="88">
        <f t="shared" si="13"/>
        <v>335.29411764705884</v>
      </c>
      <c r="L69" s="88">
        <f t="shared" si="13"/>
        <v>335.29411764705884</v>
      </c>
      <c r="M69" s="88">
        <f t="shared" si="13"/>
        <v>411.0526315789474</v>
      </c>
      <c r="N69" s="88">
        <f t="shared" si="13"/>
        <v>397.69230769230774</v>
      </c>
      <c r="O69" s="88">
        <f t="shared" si="13"/>
        <v>363.84615384615387</v>
      </c>
      <c r="P69" s="88">
        <f t="shared" si="13"/>
        <v>422.85714285714289</v>
      </c>
      <c r="Q69" s="39">
        <f>SUM(E69:P69)</f>
        <v>4429.7905040470923</v>
      </c>
    </row>
    <row r="70" spans="1:17" ht="25.2" customHeight="1" x14ac:dyDescent="0.3">
      <c r="A70" s="108" t="s">
        <v>59</v>
      </c>
      <c r="B70" s="108"/>
      <c r="C70" s="108"/>
      <c r="D70" s="108"/>
      <c r="E70" s="8">
        <v>1</v>
      </c>
      <c r="F70" s="8">
        <v>1.1000000000000001</v>
      </c>
      <c r="G70" s="8">
        <v>1.2</v>
      </c>
      <c r="H70" s="8">
        <v>1.1000000000000001</v>
      </c>
      <c r="I70" s="8">
        <v>1</v>
      </c>
      <c r="J70" s="8">
        <v>1</v>
      </c>
      <c r="K70" s="8">
        <v>1</v>
      </c>
      <c r="L70" s="8">
        <v>1</v>
      </c>
      <c r="M70" s="8">
        <v>1.1000000000000001</v>
      </c>
      <c r="N70" s="8">
        <v>1.1000000000000001</v>
      </c>
      <c r="O70" s="8">
        <v>1.1000000000000001</v>
      </c>
      <c r="P70" s="8">
        <v>1.2</v>
      </c>
    </row>
    <row r="71" spans="1:17" ht="34.200000000000003" customHeight="1" x14ac:dyDescent="0.3">
      <c r="A71" s="108" t="s">
        <v>60</v>
      </c>
      <c r="B71" s="108"/>
      <c r="C71" s="108"/>
      <c r="D71" s="109"/>
      <c r="E71" s="96">
        <f>Q69/12</f>
        <v>369.14920867059101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10"/>
    </row>
    <row r="73" spans="1:17" ht="15.6" x14ac:dyDescent="0.3"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</row>
    <row r="74" spans="1:17" x14ac:dyDescent="0.3"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</row>
  </sheetData>
  <mergeCells count="24">
    <mergeCell ref="A17:A20"/>
    <mergeCell ref="B17:B20"/>
    <mergeCell ref="C6:P6"/>
    <mergeCell ref="C7:C8"/>
    <mergeCell ref="D7:D8"/>
    <mergeCell ref="E7:P7"/>
    <mergeCell ref="A12:A14"/>
    <mergeCell ref="B12:B14"/>
    <mergeCell ref="A6:A8"/>
    <mergeCell ref="B6:B8"/>
    <mergeCell ref="A69:D69"/>
    <mergeCell ref="A70:D70"/>
    <mergeCell ref="A71:D71"/>
    <mergeCell ref="A21:A24"/>
    <mergeCell ref="A30:A31"/>
    <mergeCell ref="B30:B31"/>
    <mergeCell ref="A67:D67"/>
    <mergeCell ref="A68:D68"/>
    <mergeCell ref="A57:A58"/>
    <mergeCell ref="B57:B58"/>
    <mergeCell ref="A42:A43"/>
    <mergeCell ref="B42:B43"/>
    <mergeCell ref="B44:B45"/>
    <mergeCell ref="A44:A45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tabSelected="1" workbookViewId="0">
      <selection activeCell="F17" sqref="F17"/>
    </sheetView>
  </sheetViews>
  <sheetFormatPr defaultRowHeight="14.4" x14ac:dyDescent="0.3"/>
  <cols>
    <col min="1" max="1" width="10" customWidth="1"/>
    <col min="2" max="2" width="64.6640625" customWidth="1"/>
    <col min="3" max="3" width="21.77734375" customWidth="1"/>
  </cols>
  <sheetData>
    <row r="1" spans="1:3" ht="46.8" customHeight="1" x14ac:dyDescent="0.3"/>
    <row r="2" spans="1:3" ht="18" x14ac:dyDescent="0.3">
      <c r="B2" s="100" t="s">
        <v>100</v>
      </c>
    </row>
    <row r="3" spans="1:3" ht="18" x14ac:dyDescent="0.35">
      <c r="B3" s="3" t="s">
        <v>101</v>
      </c>
      <c r="C3" s="3"/>
    </row>
    <row r="4" spans="1:3" ht="18" x14ac:dyDescent="0.35">
      <c r="B4" s="101" t="s">
        <v>102</v>
      </c>
      <c r="C4" s="3"/>
    </row>
    <row r="6" spans="1:3" ht="31.2" x14ac:dyDescent="0.3">
      <c r="A6" s="102" t="s">
        <v>103</v>
      </c>
      <c r="B6" s="102" t="s">
        <v>104</v>
      </c>
      <c r="C6" s="102" t="s">
        <v>105</v>
      </c>
    </row>
    <row r="7" spans="1:3" ht="15.6" x14ac:dyDescent="0.3">
      <c r="A7" s="57"/>
      <c r="B7" s="57">
        <v>2</v>
      </c>
      <c r="C7" s="57">
        <v>3</v>
      </c>
    </row>
    <row r="8" spans="1:3" ht="19.8" customHeight="1" x14ac:dyDescent="0.3">
      <c r="A8" s="57">
        <v>1</v>
      </c>
      <c r="B8" s="103" t="s">
        <v>106</v>
      </c>
      <c r="C8" s="71">
        <v>423</v>
      </c>
    </row>
    <row r="9" spans="1:3" ht="17.399999999999999" customHeight="1" x14ac:dyDescent="0.3">
      <c r="A9" s="57">
        <v>2</v>
      </c>
      <c r="B9" s="103" t="s">
        <v>107</v>
      </c>
      <c r="C9" s="71">
        <v>411</v>
      </c>
    </row>
    <row r="10" spans="1:3" ht="20.399999999999999" customHeight="1" x14ac:dyDescent="0.3">
      <c r="A10" s="57">
        <v>3</v>
      </c>
      <c r="B10" s="103" t="s">
        <v>108</v>
      </c>
      <c r="C10" s="71">
        <v>398</v>
      </c>
    </row>
    <row r="11" spans="1:3" ht="22.2" customHeight="1" x14ac:dyDescent="0.3">
      <c r="A11" s="57">
        <v>4</v>
      </c>
      <c r="B11" s="103" t="s">
        <v>109</v>
      </c>
      <c r="C11" s="71">
        <v>375</v>
      </c>
    </row>
    <row r="12" spans="1:3" ht="18.600000000000001" customHeight="1" x14ac:dyDescent="0.3">
      <c r="A12" s="57">
        <v>5</v>
      </c>
      <c r="B12" s="103" t="s">
        <v>110</v>
      </c>
      <c r="C12" s="71">
        <v>370</v>
      </c>
    </row>
    <row r="13" spans="1:3" ht="21.6" customHeight="1" x14ac:dyDescent="0.3">
      <c r="A13" s="57">
        <v>6</v>
      </c>
      <c r="B13" s="103" t="s">
        <v>111</v>
      </c>
      <c r="C13" s="71">
        <v>369</v>
      </c>
    </row>
    <row r="14" spans="1:3" ht="20.399999999999999" customHeight="1" x14ac:dyDescent="0.3">
      <c r="A14" s="57">
        <v>7</v>
      </c>
      <c r="B14" s="103" t="s">
        <v>112</v>
      </c>
      <c r="C14" s="71">
        <v>364</v>
      </c>
    </row>
    <row r="15" spans="1:3" ht="19.2" customHeight="1" x14ac:dyDescent="0.3">
      <c r="A15" s="57">
        <v>8</v>
      </c>
      <c r="B15" s="103" t="s">
        <v>113</v>
      </c>
      <c r="C15" s="71">
        <v>356</v>
      </c>
    </row>
    <row r="16" spans="1:3" ht="20.399999999999999" customHeight="1" x14ac:dyDescent="0.3">
      <c r="A16" s="57">
        <v>9</v>
      </c>
      <c r="B16" s="103" t="s">
        <v>114</v>
      </c>
      <c r="C16" s="71">
        <v>348</v>
      </c>
    </row>
    <row r="17" spans="1:3" ht="20.399999999999999" customHeight="1" x14ac:dyDescent="0.3">
      <c r="A17" s="57">
        <v>10</v>
      </c>
      <c r="B17" s="103" t="s">
        <v>115</v>
      </c>
      <c r="C17" s="71">
        <v>346</v>
      </c>
    </row>
    <row r="18" spans="1:3" ht="19.8" customHeight="1" x14ac:dyDescent="0.3">
      <c r="A18" s="57">
        <v>11</v>
      </c>
      <c r="B18" s="103" t="s">
        <v>116</v>
      </c>
      <c r="C18" s="71">
        <v>335</v>
      </c>
    </row>
    <row r="19" spans="1:3" ht="21" customHeight="1" x14ac:dyDescent="0.3">
      <c r="A19" s="57">
        <v>12</v>
      </c>
      <c r="B19" s="103" t="s">
        <v>117</v>
      </c>
      <c r="C19" s="71">
        <v>335</v>
      </c>
    </row>
    <row r="20" spans="1:3" ht="29.4" customHeight="1" x14ac:dyDescent="0.3">
      <c r="A20" s="134" t="s">
        <v>118</v>
      </c>
      <c r="B20" s="135"/>
      <c r="C20" s="71">
        <v>369</v>
      </c>
    </row>
    <row r="21" spans="1:3" ht="21.6" customHeight="1" x14ac:dyDescent="0.3">
      <c r="C21" s="104"/>
    </row>
    <row r="22" spans="1:3" ht="15.6" x14ac:dyDescent="0.3">
      <c r="A22" s="1"/>
      <c r="B22" s="1"/>
      <c r="C22" s="1"/>
    </row>
    <row r="23" spans="1:3" ht="15.6" x14ac:dyDescent="0.3">
      <c r="A23" s="1"/>
      <c r="B23" s="1"/>
      <c r="C23" s="1"/>
    </row>
    <row r="24" spans="1:3" ht="15.6" x14ac:dyDescent="0.3">
      <c r="A24" s="1"/>
      <c r="B24" s="1"/>
      <c r="C24" s="1"/>
    </row>
  </sheetData>
  <mergeCells count="1">
    <mergeCell ref="A20:B20"/>
  </mergeCell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4</vt:lpstr>
      <vt:lpstr>приложение 5</vt:lpstr>
      <vt:lpstr>'приложение 4'!Заголовки_для_печати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И. Козлова</dc:creator>
  <cp:lastModifiedBy>Ирина И. Козлова</cp:lastModifiedBy>
  <cp:lastPrinted>2025-04-25T10:16:02Z</cp:lastPrinted>
  <dcterms:created xsi:type="dcterms:W3CDTF">2023-04-26T05:47:16Z</dcterms:created>
  <dcterms:modified xsi:type="dcterms:W3CDTF">2025-04-25T10:56:30Z</dcterms:modified>
</cp:coreProperties>
</file>