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28515" windowHeight="12045"/>
  </bookViews>
  <sheets>
    <sheet name="Индикаторы ПКСЭР" sheetId="1" r:id="rId1"/>
    <sheet name="15 Основных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9" i="2"/>
  <c r="J19"/>
  <c r="I19"/>
  <c r="K18"/>
  <c r="J18"/>
  <c r="I18"/>
  <c r="K17"/>
  <c r="J17"/>
  <c r="I17"/>
  <c r="K15"/>
  <c r="J15"/>
  <c r="I15"/>
  <c r="K13"/>
  <c r="J13"/>
  <c r="I13"/>
  <c r="K12"/>
  <c r="J12"/>
  <c r="I12"/>
  <c r="K11"/>
  <c r="I11"/>
  <c r="J10"/>
  <c r="I10"/>
  <c r="K9"/>
  <c r="J9"/>
  <c r="I9"/>
  <c r="K8"/>
  <c r="I8"/>
  <c r="J7"/>
  <c r="I7"/>
  <c r="K6"/>
  <c r="K21" s="1"/>
  <c r="J6"/>
  <c r="I6"/>
  <c r="K45" i="1"/>
  <c r="J45"/>
  <c r="I45"/>
  <c r="K47"/>
  <c r="J47"/>
  <c r="I47"/>
  <c r="K46"/>
  <c r="J46"/>
  <c r="I46"/>
  <c r="K44"/>
  <c r="J44"/>
  <c r="I44"/>
  <c r="K42" l="1"/>
  <c r="J42"/>
  <c r="I42"/>
  <c r="K80"/>
  <c r="J80"/>
  <c r="I80"/>
  <c r="K66"/>
  <c r="K67"/>
  <c r="K68"/>
  <c r="K69"/>
  <c r="K65"/>
  <c r="J68"/>
  <c r="J67"/>
  <c r="J66"/>
  <c r="J65"/>
  <c r="I69"/>
  <c r="J69" s="1"/>
  <c r="I68"/>
  <c r="I67"/>
  <c r="I66"/>
  <c r="I65"/>
  <c r="J64"/>
  <c r="I64"/>
  <c r="K63"/>
  <c r="J63"/>
  <c r="I63"/>
  <c r="K62"/>
  <c r="J62"/>
  <c r="K61"/>
  <c r="J61"/>
  <c r="I61"/>
  <c r="K60"/>
  <c r="J60"/>
  <c r="I60"/>
  <c r="K59"/>
  <c r="J59"/>
  <c r="I59"/>
  <c r="K70" l="1"/>
  <c r="J70"/>
  <c r="I70"/>
  <c r="K54"/>
  <c r="J54"/>
  <c r="I54"/>
  <c r="K41"/>
  <c r="J41"/>
  <c r="I41"/>
  <c r="H35"/>
  <c r="K34"/>
  <c r="I34"/>
  <c r="K36"/>
  <c r="J36"/>
  <c r="I36"/>
  <c r="K50" l="1"/>
  <c r="J50"/>
  <c r="I50"/>
  <c r="K49"/>
  <c r="J49"/>
  <c r="I49"/>
  <c r="K48"/>
  <c r="J48"/>
  <c r="I48"/>
  <c r="K79"/>
  <c r="J79"/>
  <c r="I79"/>
  <c r="K78"/>
  <c r="J78"/>
  <c r="I78"/>
  <c r="K77"/>
  <c r="J77"/>
  <c r="I77"/>
  <c r="K76"/>
  <c r="J76"/>
  <c r="I76"/>
  <c r="H18"/>
  <c r="K17"/>
  <c r="J17"/>
  <c r="I17"/>
  <c r="H16"/>
  <c r="K15"/>
  <c r="J15"/>
  <c r="I15"/>
  <c r="K40" l="1"/>
  <c r="K90"/>
  <c r="J90"/>
  <c r="I90"/>
  <c r="K88"/>
  <c r="J88"/>
  <c r="I88"/>
  <c r="K84"/>
  <c r="K81" s="1"/>
  <c r="J84"/>
  <c r="I84"/>
  <c r="J82"/>
  <c r="I82"/>
  <c r="K74"/>
  <c r="J74"/>
  <c r="I74"/>
  <c r="K73"/>
  <c r="K72" s="1"/>
  <c r="K71" s="1"/>
  <c r="J73"/>
  <c r="I73"/>
  <c r="K39"/>
  <c r="J39"/>
  <c r="I39"/>
  <c r="K38"/>
  <c r="J38"/>
  <c r="I38"/>
  <c r="J11" l="1"/>
  <c r="I11"/>
  <c r="J10"/>
  <c r="I10"/>
  <c r="K9"/>
  <c r="J9"/>
  <c r="I9"/>
  <c r="K8"/>
  <c r="J8"/>
  <c r="I8"/>
  <c r="J33"/>
  <c r="I33"/>
  <c r="K31"/>
  <c r="J31"/>
  <c r="H32"/>
  <c r="I31"/>
  <c r="K29"/>
  <c r="I29"/>
  <c r="H30"/>
  <c r="K28"/>
  <c r="J28"/>
  <c r="I28"/>
  <c r="K7" l="1"/>
  <c r="K27"/>
  <c r="J27"/>
  <c r="I27"/>
  <c r="K25"/>
  <c r="J25"/>
  <c r="I25"/>
  <c r="H26"/>
  <c r="K23"/>
  <c r="J23"/>
  <c r="I23"/>
  <c r="H24"/>
  <c r="K21"/>
  <c r="J21"/>
  <c r="H22"/>
  <c r="I21"/>
  <c r="H20"/>
  <c r="K19"/>
  <c r="J19"/>
  <c r="I19"/>
  <c r="H14" l="1"/>
  <c r="K13"/>
  <c r="K12" s="1"/>
  <c r="K91" s="1"/>
  <c r="I13"/>
  <c r="F35"/>
  <c r="F32" l="1"/>
  <c r="E32"/>
  <c r="F30"/>
  <c r="F18"/>
  <c r="F16"/>
  <c r="F26"/>
  <c r="F24"/>
  <c r="E24"/>
  <c r="F22"/>
  <c r="E22"/>
  <c r="F20"/>
  <c r="E20"/>
</calcChain>
</file>

<file path=xl/sharedStrings.xml><?xml version="1.0" encoding="utf-8"?>
<sst xmlns="http://schemas.openxmlformats.org/spreadsheetml/2006/main" count="411" uniqueCount="253">
  <si>
    <t>№ п/п</t>
  </si>
  <si>
    <t>Индикаторы</t>
  </si>
  <si>
    <t>Ед. изм.</t>
  </si>
  <si>
    <t>Базовый уровень</t>
  </si>
  <si>
    <t>Факт</t>
  </si>
  <si>
    <t>к факту</t>
  </si>
  <si>
    <t>к базов. уровню</t>
  </si>
  <si>
    <t>к плану</t>
  </si>
  <si>
    <t>1.</t>
  </si>
  <si>
    <t>1.1.</t>
  </si>
  <si>
    <t>Тыс. чел.</t>
  </si>
  <si>
    <t>Общая численность населения</t>
  </si>
  <si>
    <t>1.2.</t>
  </si>
  <si>
    <t>Промилле</t>
  </si>
  <si>
    <t>1.3.</t>
  </si>
  <si>
    <t>1.4.</t>
  </si>
  <si>
    <t>Убыль населения с учетом миграции</t>
  </si>
  <si>
    <t>Чел.</t>
  </si>
  <si>
    <t>2.</t>
  </si>
  <si>
    <t>2.1.</t>
  </si>
  <si>
    <t>Объем отгруженных товаров собственного производства (работ, услуг) на крупных и средних промышленных предприятиях</t>
  </si>
  <si>
    <t>Млн. руб.</t>
  </si>
  <si>
    <t>70 687</t>
  </si>
  <si>
    <t>Темп роста к прошлому году</t>
  </si>
  <si>
    <t>%</t>
  </si>
  <si>
    <t>2.2.</t>
  </si>
  <si>
    <t>Руб.</t>
  </si>
  <si>
    <t>2.3.</t>
  </si>
  <si>
    <t>Среднесписочная численность работающих на крупных и средних промышленных предприятиях</t>
  </si>
  <si>
    <t>2.4.</t>
  </si>
  <si>
    <t>Кол-во зарегистрированных малых предприятий, включая микропредприятия</t>
  </si>
  <si>
    <t>Ед.</t>
  </si>
  <si>
    <t>2.5.</t>
  </si>
  <si>
    <t>Среднемесячная начисленная заработная плата на малых предприятиях, включая микропредприятия</t>
  </si>
  <si>
    <t>2.6.</t>
  </si>
  <si>
    <t>Среднесписочная численность работающих на малых предприятиях, включая микропредприятия</t>
  </si>
  <si>
    <t>2.7.</t>
  </si>
  <si>
    <t>Объем отгруженных товаров собственного производства (работ, услуг) малыми предприятиями, включая микропредприятия</t>
  </si>
  <si>
    <t>2.8.</t>
  </si>
  <si>
    <t>Количество зарегистрированных индивидуальных предпринимателей</t>
  </si>
  <si>
    <t>2.9.</t>
  </si>
  <si>
    <t>Всего занято в малом бизнесе</t>
  </si>
  <si>
    <t>2.10.</t>
  </si>
  <si>
    <t>*Среднемесячная начисленная заработная плата по крупным, средним и малым  предприятиям и организациям</t>
  </si>
  <si>
    <t>24 739</t>
  </si>
  <si>
    <t>2.11.</t>
  </si>
  <si>
    <t>*Среднесписочная численность работающих по крупным, средним и малым предприятиям и организациям</t>
  </si>
  <si>
    <t>*Уровень зарегистрированной безработицы</t>
  </si>
  <si>
    <t>2.12.</t>
  </si>
  <si>
    <t>2.13.</t>
  </si>
  <si>
    <t>*Инвестиции в основной капитал за счет всех источников финансирования</t>
  </si>
  <si>
    <t>2.14.</t>
  </si>
  <si>
    <t>Розничный товарооборот по всем каналам реализации</t>
  </si>
  <si>
    <t>Размер муниципальных площадей, сдаваемых в аренду:</t>
  </si>
  <si>
    <t xml:space="preserve"> объекты недвижимости</t>
  </si>
  <si>
    <t>Кв.м</t>
  </si>
  <si>
    <t xml:space="preserve"> муниципальные земли</t>
  </si>
  <si>
    <t>Га</t>
  </si>
  <si>
    <t>2.15.</t>
  </si>
  <si>
    <t>2.15.1.</t>
  </si>
  <si>
    <t>2.15.2.</t>
  </si>
  <si>
    <t>3.</t>
  </si>
  <si>
    <t>Развитие социальной сферы</t>
  </si>
  <si>
    <t>3.1.</t>
  </si>
  <si>
    <t>*Доля детей в возрасте 1-6 лет, получающих услуги в ДОУ, от общей численности детей в возрасте 1-6 лет</t>
  </si>
  <si>
    <t>Доля выпускников общеобразовательных учреждений, получивших документ об уровне образования в общей численности выпускников</t>
  </si>
  <si>
    <t>- 9 классов</t>
  </si>
  <si>
    <t>- 11 классов</t>
  </si>
  <si>
    <t>Доля детей 5-18 лет, получающих услуги по дополнительному образованию в организациях различной организационно-правовой формы и формы собственности в общей численности детей 5-18 лет</t>
  </si>
  <si>
    <t>3.2.</t>
  </si>
  <si>
    <t>3.3.</t>
  </si>
  <si>
    <t>3.3.1.</t>
  </si>
  <si>
    <t>3.3.2.</t>
  </si>
  <si>
    <t>3.4.</t>
  </si>
  <si>
    <t>3.5.</t>
  </si>
  <si>
    <t>Единовременная пропускная способность спортивных сооружений</t>
  </si>
  <si>
    <t>Количество детей, занимающихся в спортивных школах</t>
  </si>
  <si>
    <t>*Удельный вес населения, систематически занимающегося физической культурой и спортом</t>
  </si>
  <si>
    <t>*Доля населения в возрасте 14-30 лет, участвующего в мероприятиях молодежной направленности /количество участников</t>
  </si>
  <si>
    <t>Доля детей и молодежи в возрасте 6-18 лет, охваченных организованным отдыхом/число детей</t>
  </si>
  <si>
    <t>Кол-во культурно-массовых мероприятий/ кол-во посетивших мероприятия</t>
  </si>
  <si>
    <t>*Кол-во принятых туристов</t>
  </si>
  <si>
    <t>*Снижение общего количества зарегистрированных преступлений</t>
  </si>
  <si>
    <t>3.6.</t>
  </si>
  <si>
    <t>3.7.</t>
  </si>
  <si>
    <t>3.8.</t>
  </si>
  <si>
    <t>3.9.</t>
  </si>
  <si>
    <t>%/Чел.</t>
  </si>
  <si>
    <t>75/28 400</t>
  </si>
  <si>
    <t>3.10.</t>
  </si>
  <si>
    <t>56,8/11 020</t>
  </si>
  <si>
    <t>3.11.</t>
  </si>
  <si>
    <t>Ед./Тыс. чел.</t>
  </si>
  <si>
    <t>2 087/367,6</t>
  </si>
  <si>
    <t>3.12.</t>
  </si>
  <si>
    <t>3.13.</t>
  </si>
  <si>
    <t>%/Ед.</t>
  </si>
  <si>
    <t>100/2 944</t>
  </si>
  <si>
    <t>3.13.1</t>
  </si>
  <si>
    <t>3.13.2.</t>
  </si>
  <si>
    <t>снижение количества ДТП</t>
  </si>
  <si>
    <t>100/1 269</t>
  </si>
  <si>
    <t>100/194</t>
  </si>
  <si>
    <t>4.</t>
  </si>
  <si>
    <t>Жилищно-коммунальное хозяйство, инфраструктура, благоустройство</t>
  </si>
  <si>
    <t>4.1.</t>
  </si>
  <si>
    <t>Уровень оплаты населением жилищно-коммунальных услуг по начисленным платежам</t>
  </si>
  <si>
    <t>Общая протяженность автомобильных дорог общего пользования местного значения, в т.ч.</t>
  </si>
  <si>
    <t>Км</t>
  </si>
  <si>
    <t>4.2.</t>
  </si>
  <si>
    <t>4.2.1.</t>
  </si>
  <si>
    <t>*с твердым покрытием</t>
  </si>
  <si>
    <t>4.3.</t>
  </si>
  <si>
    <t>4.4.</t>
  </si>
  <si>
    <t>4.5.</t>
  </si>
  <si>
    <t>Введено дорог в эксплуатацию</t>
  </si>
  <si>
    <t>Протяженность дорог, по которым осуществлен  ремонт</t>
  </si>
  <si>
    <t>Доля дорог ненормативного качества в общей протяженности автомобильных дорог общего пользования местного значения</t>
  </si>
  <si>
    <t>4.6.</t>
  </si>
  <si>
    <t>*Степень износа сетей коммунальной инфраструктуры</t>
  </si>
  <si>
    <t>4.6.1.</t>
  </si>
  <si>
    <t>4.6.2.</t>
  </si>
  <si>
    <t>4.6.3.</t>
  </si>
  <si>
    <t>4.6.4.</t>
  </si>
  <si>
    <t>сетей теплоснабжения</t>
  </si>
  <si>
    <t>сетей водоснабжения</t>
  </si>
  <si>
    <t>сетей водоотведения</t>
  </si>
  <si>
    <t>электрических сетей</t>
  </si>
  <si>
    <t>4.7.</t>
  </si>
  <si>
    <t>Доля домов частного жилого фонда, имеющих техническую возможность газификации</t>
  </si>
  <si>
    <t>5.</t>
  </si>
  <si>
    <t>Строительство, комфортное и доступное жилье</t>
  </si>
  <si>
    <t>5.1.</t>
  </si>
  <si>
    <t>Из общей площади города Рыбинска</t>
  </si>
  <si>
    <t>площадь застроенных земель, в т.ч.</t>
  </si>
  <si>
    <t>жилищный фонд</t>
  </si>
  <si>
    <t>5.1.1.</t>
  </si>
  <si>
    <t>5.1.2.</t>
  </si>
  <si>
    <t>площадь незастроенных земель, пригодных для строительства/жилищное строительство</t>
  </si>
  <si>
    <t>5.2.</t>
  </si>
  <si>
    <t>*Ввод в эксплуатацию жилья, из них</t>
  </si>
  <si>
    <t>5.2.1.</t>
  </si>
  <si>
    <t>многоквартирных жилых домов</t>
  </si>
  <si>
    <t>Тыс. кв.м</t>
  </si>
  <si>
    <t>индивидуальных жилых домов</t>
  </si>
  <si>
    <t>5.2.2.</t>
  </si>
  <si>
    <t>5.3.</t>
  </si>
  <si>
    <t>5.4.</t>
  </si>
  <si>
    <t>Ввод в эксплуатацию жилья на 1 жителя города</t>
  </si>
  <si>
    <t>Кв.м/1 жит</t>
  </si>
  <si>
    <t>Общая площадь жилищного фонда</t>
  </si>
  <si>
    <t>6.</t>
  </si>
  <si>
    <t>Социальная поддержка граждан в сфере обеспечения жильем</t>
  </si>
  <si>
    <t>Аварийный и непригодный для проживания жилищный  фонд</t>
  </si>
  <si>
    <t>6.1.</t>
  </si>
  <si>
    <t>6.2.</t>
  </si>
  <si>
    <t>Семьи/чел.</t>
  </si>
  <si>
    <t>Количество семей, проживающих в аварийном и непригодном для проживания жилищном фонде</t>
  </si>
  <si>
    <t>341/749</t>
  </si>
  <si>
    <t>6.3.</t>
  </si>
  <si>
    <t>Расселено аварийного и непригодного для проживания фонда</t>
  </si>
  <si>
    <t>6.4.</t>
  </si>
  <si>
    <t>Переселено семей/чел.</t>
  </si>
  <si>
    <t>*Семьи, улучшившие жилищные условия при бюджетной поддержке</t>
  </si>
  <si>
    <t>124/330</t>
  </si>
  <si>
    <t>6.5.</t>
  </si>
  <si>
    <t>6.5.1.</t>
  </si>
  <si>
    <t>в т.ч. состоящие на учете в качестве нуждающихся</t>
  </si>
  <si>
    <t>103/281</t>
  </si>
  <si>
    <t>6.6.</t>
  </si>
  <si>
    <t>Доля семей, улучшивших жилищные условия в общей численности состоящих на учете в качестве нуждающихся в жилье</t>
  </si>
  <si>
    <t>7.</t>
  </si>
  <si>
    <t>Совершенствование органов местного самоуправления, эффективное взаимодействие власти и общества</t>
  </si>
  <si>
    <t>7.1.</t>
  </si>
  <si>
    <r>
      <t>Среднемесячная начисленная заработная плата на крупных и средних промышленных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предприятиях</t>
    </r>
  </si>
  <si>
    <t>Доля населения, участвующего в организации общественного самоуправления</t>
  </si>
  <si>
    <t>Доля выпускников учреждений профессионального  образования, трудоустроившихся в течение 1-го года по специальности</t>
  </si>
  <si>
    <t>45/97</t>
  </si>
  <si>
    <t xml:space="preserve">Факт </t>
  </si>
  <si>
    <t>80,6/28 886</t>
  </si>
  <si>
    <t>51,7/10 270</t>
  </si>
  <si>
    <t>1839/364,8</t>
  </si>
  <si>
    <t>86,4/2 544</t>
  </si>
  <si>
    <t>89,9/1141</t>
  </si>
  <si>
    <t>78,9/153</t>
  </si>
  <si>
    <t>818/317</t>
  </si>
  <si>
    <t>281/596</t>
  </si>
  <si>
    <t>63/166</t>
  </si>
  <si>
    <t>136/379</t>
  </si>
  <si>
    <t>110/308</t>
  </si>
  <si>
    <t>6 138,1</t>
  </si>
  <si>
    <t>260/553</t>
  </si>
  <si>
    <t>20/45</t>
  </si>
  <si>
    <t>84/187</t>
  </si>
  <si>
    <t>73/165</t>
  </si>
  <si>
    <t>778/303</t>
  </si>
  <si>
    <t>75,4/26600</t>
  </si>
  <si>
    <t>43,6/8986</t>
  </si>
  <si>
    <t>835/198</t>
  </si>
  <si>
    <t>2 100/375</t>
  </si>
  <si>
    <t>Основные индикаторы выполнения Программы комплексного социально-экономического развития городского округа город Рыбинск на 2016-2020 годы за 2018 год</t>
  </si>
  <si>
    <t>План</t>
  </si>
  <si>
    <t>2018                                      степень достижения,%</t>
  </si>
  <si>
    <t>Сокращение темпов общей чис-ленности населения, прекращение миграционной убыли населения</t>
  </si>
  <si>
    <t>Коэфф-т рождаемости на 1000 чел.</t>
  </si>
  <si>
    <t>Коэфф-т смертности на 1000 чел.</t>
  </si>
  <si>
    <t>Укрепление экономического базиса, развитие научно-производ-ственного (инновационного), инвестиционного потенциала</t>
  </si>
  <si>
    <t>75,4/28550</t>
  </si>
  <si>
    <t>54,9/10650</t>
  </si>
  <si>
    <t>2087/378,7</t>
  </si>
  <si>
    <t>508/154</t>
  </si>
  <si>
    <t>200/450</t>
  </si>
  <si>
    <t>50/119</t>
  </si>
  <si>
    <t>92/257</t>
  </si>
  <si>
    <t>78,2/2302</t>
  </si>
  <si>
    <t>70,2/891</t>
  </si>
  <si>
    <t>83,0/161</t>
  </si>
  <si>
    <t>Х</t>
  </si>
  <si>
    <t>762/288</t>
  </si>
  <si>
    <t>247/545</t>
  </si>
  <si>
    <t>17/63</t>
  </si>
  <si>
    <t>60/150</t>
  </si>
  <si>
    <t>46/109</t>
  </si>
  <si>
    <t>Количество врачей на 10000 чел.</t>
  </si>
  <si>
    <t>88,9/28539</t>
  </si>
  <si>
    <t>62,8/12055</t>
  </si>
  <si>
    <t>84,4/2944</t>
  </si>
  <si>
    <t>81,6/1036</t>
  </si>
  <si>
    <t>103,6/201</t>
  </si>
  <si>
    <t>2110/378,7</t>
  </si>
  <si>
    <t xml:space="preserve">* - индикаторы для расчета уровня выполнения Программы -2020  </t>
  </si>
  <si>
    <t>снижение количества преступлений в общественных местах</t>
  </si>
  <si>
    <t>Индикаторы развития, достигшие планируемых значений на 2017 год  (21) – 42,0% - от общего количества индикаторов</t>
  </si>
  <si>
    <t>Индикаторы развития, не имеющие динамики  в 2018 году  (2) – 4,0 % - от общего количества индикаторов</t>
  </si>
  <si>
    <t>Индикаторы развития, не достигшие плановых значений  на 2017 год  (27) – 54,0 % - от общего количества индикаторов</t>
  </si>
  <si>
    <t>Итого по основным индикаторам выполнения Программы - 2020 за 2018 год (50 индикаторов)</t>
  </si>
  <si>
    <t>Приложение 2</t>
  </si>
  <si>
    <t xml:space="preserve">ОЦЕНКА СТЕПЕНИ ДОСТИЖЕНИЯ
ОСНОВНЫХ ИНДИКАТОРОВ ВЫПОЛНЕНИЯ «ПРОГРАММЫ - 2020» за 2018 год (по 15 индикаторам)
</t>
  </si>
  <si>
    <t>2018                                       степень достижения,%</t>
  </si>
  <si>
    <t>*Коэффициент рождаемости на 1000 чел.</t>
  </si>
  <si>
    <t>*Коэффициент смертности на 1000 чел.</t>
  </si>
  <si>
    <t>8.</t>
  </si>
  <si>
    <t>9.</t>
  </si>
  <si>
    <t>10.</t>
  </si>
  <si>
    <t>11.</t>
  </si>
  <si>
    <t>12.</t>
  </si>
  <si>
    <t>*Общая протяженность автомобильных дорог общего пользования местного значения с твердым покрытием</t>
  </si>
  <si>
    <t>13.</t>
  </si>
  <si>
    <t>14.</t>
  </si>
  <si>
    <t>*Ввод в эксплуатацию жилья</t>
  </si>
  <si>
    <t>15.</t>
  </si>
  <si>
    <t>Семьи/чел</t>
  </si>
  <si>
    <t>Интегральный уровень результативности выполнения Программы - 2020 в 2018 году (15 индикаторов)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</si>
</sst>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164" fontId="1" fillId="2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 wrapText="1"/>
    </xf>
    <xf numFmtId="3" fontId="1" fillId="2" borderId="1" xfId="0" applyNumberFormat="1" applyFont="1" applyFill="1" applyBorder="1"/>
    <xf numFmtId="164" fontId="1" fillId="2" borderId="1" xfId="0" applyNumberFormat="1" applyFont="1" applyFill="1" applyBorder="1" applyAlignment="1">
      <alignment vertical="top"/>
    </xf>
    <xf numFmtId="165" fontId="1" fillId="2" borderId="1" xfId="0" applyNumberFormat="1" applyFont="1" applyFill="1" applyBorder="1"/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 vertical="top"/>
    </xf>
    <xf numFmtId="0" fontId="1" fillId="3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vertical="top"/>
    </xf>
    <xf numFmtId="164" fontId="1" fillId="3" borderId="1" xfId="0" applyNumberFormat="1" applyFont="1" applyFill="1" applyBorder="1" applyAlignment="1">
      <alignment vertical="top"/>
    </xf>
    <xf numFmtId="3" fontId="4" fillId="3" borderId="1" xfId="0" applyNumberFormat="1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3" fontId="4" fillId="4" borderId="1" xfId="0" applyNumberFormat="1" applyFont="1" applyFill="1" applyBorder="1" applyAlignment="1">
      <alignment horizontal="right" vertical="top" wrapText="1"/>
    </xf>
    <xf numFmtId="3" fontId="1" fillId="4" borderId="1" xfId="0" applyNumberFormat="1" applyFont="1" applyFill="1" applyBorder="1" applyAlignment="1">
      <alignment vertical="top"/>
    </xf>
    <xf numFmtId="164" fontId="1" fillId="4" borderId="1" xfId="0" applyNumberFormat="1" applyFont="1" applyFill="1" applyBorder="1" applyAlignment="1">
      <alignment vertical="top"/>
    </xf>
    <xf numFmtId="3" fontId="1" fillId="4" borderId="1" xfId="0" applyNumberFormat="1" applyFont="1" applyFill="1" applyBorder="1"/>
    <xf numFmtId="164" fontId="1" fillId="4" borderId="1" xfId="0" applyNumberFormat="1" applyFont="1" applyFill="1" applyBorder="1"/>
    <xf numFmtId="0" fontId="4" fillId="3" borderId="1" xfId="0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right" vertical="top"/>
    </xf>
    <xf numFmtId="0" fontId="3" fillId="5" borderId="1" xfId="0" applyFont="1" applyFill="1" applyBorder="1" applyAlignment="1">
      <alignment vertical="top" wrapText="1"/>
    </xf>
    <xf numFmtId="0" fontId="1" fillId="5" borderId="1" xfId="0" applyFont="1" applyFill="1" applyBorder="1"/>
    <xf numFmtId="164" fontId="3" fillId="5" borderId="1" xfId="0" applyNumberFormat="1" applyFont="1" applyFill="1" applyBorder="1"/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right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3" fontId="1" fillId="4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center" vertical="top"/>
    </xf>
    <xf numFmtId="3" fontId="1" fillId="3" borderId="1" xfId="0" applyNumberFormat="1" applyFont="1" applyFill="1" applyBorder="1" applyAlignment="1">
      <alignment horizontal="right" vertical="top" wrapText="1"/>
    </xf>
    <xf numFmtId="164" fontId="1" fillId="4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vertical="top"/>
    </xf>
    <xf numFmtId="164" fontId="1" fillId="3" borderId="1" xfId="0" applyNumberFormat="1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right" vertical="top" wrapText="1"/>
    </xf>
    <xf numFmtId="2" fontId="1" fillId="4" borderId="1" xfId="0" applyNumberFormat="1" applyFont="1" applyFill="1" applyBorder="1" applyAlignment="1">
      <alignment vertical="top"/>
    </xf>
    <xf numFmtId="0" fontId="3" fillId="6" borderId="1" xfId="0" applyFont="1" applyFill="1" applyBorder="1" applyAlignment="1">
      <alignment horizontal="right" vertical="top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/>
    <xf numFmtId="164" fontId="3" fillId="6" borderId="1" xfId="0" applyNumberFormat="1" applyFont="1" applyFill="1" applyBorder="1"/>
    <xf numFmtId="3" fontId="4" fillId="4" borderId="1" xfId="0" applyNumberFormat="1" applyFont="1" applyFill="1" applyBorder="1" applyAlignment="1">
      <alignment vertical="top" wrapText="1"/>
    </xf>
    <xf numFmtId="165" fontId="1" fillId="4" borderId="1" xfId="0" applyNumberFormat="1" applyFont="1" applyFill="1" applyBorder="1" applyAlignment="1">
      <alignment vertical="top"/>
    </xf>
    <xf numFmtId="164" fontId="1" fillId="5" borderId="1" xfId="0" applyNumberFormat="1" applyFont="1" applyFill="1" applyBorder="1"/>
    <xf numFmtId="0" fontId="7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9" fillId="3" borderId="1" xfId="0" applyFont="1" applyFill="1" applyBorder="1" applyAlignment="1">
      <alignment horizontal="right" vertical="top"/>
    </xf>
    <xf numFmtId="164" fontId="7" fillId="3" borderId="1" xfId="0" applyNumberFormat="1" applyFont="1" applyFill="1" applyBorder="1" applyAlignment="1">
      <alignment vertical="top" wrapText="1"/>
    </xf>
    <xf numFmtId="164" fontId="9" fillId="3" borderId="1" xfId="0" applyNumberFormat="1" applyFont="1" applyFill="1" applyBorder="1" applyAlignment="1">
      <alignment vertical="top"/>
    </xf>
    <xf numFmtId="164" fontId="7" fillId="3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/>
    </xf>
    <xf numFmtId="0" fontId="4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vertical="center"/>
    </xf>
    <xf numFmtId="165" fontId="1" fillId="4" borderId="1" xfId="0" applyNumberFormat="1" applyFont="1" applyFill="1" applyBorder="1"/>
    <xf numFmtId="164" fontId="4" fillId="2" borderId="1" xfId="0" applyNumberFormat="1" applyFont="1" applyFill="1" applyBorder="1" applyAlignment="1">
      <alignment horizontal="right" vertical="top" wrapText="1"/>
    </xf>
    <xf numFmtId="2" fontId="1" fillId="3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/>
    <xf numFmtId="164" fontId="1" fillId="4" borderId="1" xfId="0" applyNumberFormat="1" applyFont="1" applyFill="1" applyBorder="1" applyAlignment="1">
      <alignment horizontal="right" vertical="top" wrapText="1"/>
    </xf>
    <xf numFmtId="164" fontId="8" fillId="4" borderId="1" xfId="0" applyNumberFormat="1" applyFont="1" applyFill="1" applyBorder="1" applyAlignment="1">
      <alignment vertical="top"/>
    </xf>
    <xf numFmtId="0" fontId="9" fillId="3" borderId="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right" vertical="top"/>
    </xf>
    <xf numFmtId="0" fontId="1" fillId="7" borderId="1" xfId="0" applyFont="1" applyFill="1" applyBorder="1" applyAlignment="1">
      <alignment horizontal="center" vertical="top" wrapText="1"/>
    </xf>
    <xf numFmtId="164" fontId="1" fillId="7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2" fontId="1" fillId="2" borderId="1" xfId="0" applyNumberFormat="1" applyFont="1" applyFill="1" applyBorder="1" applyAlignment="1">
      <alignment horizontal="right" vertical="top" wrapText="1"/>
    </xf>
    <xf numFmtId="2" fontId="1" fillId="2" borderId="1" xfId="0" applyNumberFormat="1" applyFont="1" applyFill="1" applyBorder="1"/>
    <xf numFmtId="2" fontId="1" fillId="3" borderId="1" xfId="0" applyNumberFormat="1" applyFont="1" applyFill="1" applyBorder="1" applyAlignment="1">
      <alignment horizontal="right" vertical="top" wrapText="1"/>
    </xf>
    <xf numFmtId="0" fontId="4" fillId="7" borderId="1" xfId="0" applyFont="1" applyFill="1" applyBorder="1" applyAlignment="1">
      <alignment horizontal="right" vertical="top" wrapText="1"/>
    </xf>
    <xf numFmtId="0" fontId="0" fillId="0" borderId="1" xfId="0" applyBorder="1" applyAlignment="1">
      <alignment horizontal="right"/>
    </xf>
    <xf numFmtId="0" fontId="0" fillId="0" borderId="1" xfId="0" applyBorder="1"/>
    <xf numFmtId="0" fontId="9" fillId="2" borderId="1" xfId="0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9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0" fontId="1" fillId="3" borderId="1" xfId="0" applyFont="1" applyFill="1" applyBorder="1"/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/>
    <xf numFmtId="164" fontId="8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right" vertical="top"/>
    </xf>
    <xf numFmtId="164" fontId="1" fillId="3" borderId="1" xfId="0" applyNumberFormat="1" applyFont="1" applyFill="1" applyBorder="1" applyAlignment="1">
      <alignment horizontal="right" vertical="top"/>
    </xf>
    <xf numFmtId="164" fontId="9" fillId="3" borderId="1" xfId="0" applyNumberFormat="1" applyFont="1" applyFill="1" applyBorder="1" applyAlignment="1">
      <alignment horizontal="right" vertical="top"/>
    </xf>
    <xf numFmtId="0" fontId="0" fillId="2" borderId="1" xfId="0" applyFill="1" applyBorder="1" applyAlignment="1">
      <alignment horizontal="right"/>
    </xf>
    <xf numFmtId="0" fontId="10" fillId="2" borderId="1" xfId="0" applyFont="1" applyFill="1" applyBorder="1" applyAlignment="1">
      <alignment vertical="top" wrapText="1"/>
    </xf>
    <xf numFmtId="0" fontId="0" fillId="2" borderId="1" xfId="0" applyFill="1" applyBorder="1"/>
    <xf numFmtId="164" fontId="10" fillId="2" borderId="1" xfId="0" applyNumberFormat="1" applyFont="1" applyFill="1" applyBorder="1"/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8"/>
  <sheetViews>
    <sheetView tabSelected="1" view="pageBreakPreview" topLeftCell="A85" zoomScale="110" zoomScaleNormal="100" zoomScaleSheetLayoutView="110" workbookViewId="0">
      <selection activeCell="B94" sqref="B94:I94"/>
    </sheetView>
  </sheetViews>
  <sheetFormatPr defaultRowHeight="15"/>
  <cols>
    <col min="1" max="1" width="6" customWidth="1"/>
    <col min="2" max="2" width="35.7109375" customWidth="1"/>
    <col min="3" max="3" width="9.85546875" customWidth="1"/>
    <col min="4" max="4" width="8.85546875" customWidth="1"/>
    <col min="5" max="6" width="8.7109375" customWidth="1"/>
    <col min="7" max="8" width="8" customWidth="1"/>
    <col min="9" max="9" width="8.5703125" customWidth="1"/>
    <col min="10" max="10" width="8.42578125" customWidth="1"/>
    <col min="11" max="11" width="9.5703125" customWidth="1"/>
  </cols>
  <sheetData>
    <row r="1" spans="1:11">
      <c r="A1" s="127" t="s">
        <v>236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33.7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 ht="15.75" customHeight="1">
      <c r="A3" s="132" t="s">
        <v>0</v>
      </c>
      <c r="B3" s="131" t="s">
        <v>1</v>
      </c>
      <c r="C3" s="131" t="s">
        <v>2</v>
      </c>
      <c r="D3" s="131" t="s">
        <v>3</v>
      </c>
      <c r="E3" s="131" t="s">
        <v>4</v>
      </c>
      <c r="F3" s="129" t="s">
        <v>178</v>
      </c>
      <c r="G3" s="129" t="s">
        <v>201</v>
      </c>
      <c r="H3" s="129" t="s">
        <v>4</v>
      </c>
      <c r="I3" s="131" t="s">
        <v>202</v>
      </c>
      <c r="J3" s="131"/>
      <c r="K3" s="131"/>
    </row>
    <row r="4" spans="1:11" ht="16.5" customHeight="1">
      <c r="A4" s="132"/>
      <c r="B4" s="131"/>
      <c r="C4" s="131"/>
      <c r="D4" s="131"/>
      <c r="E4" s="131"/>
      <c r="F4" s="130"/>
      <c r="G4" s="130"/>
      <c r="H4" s="130"/>
      <c r="I4" s="131"/>
      <c r="J4" s="131"/>
      <c r="K4" s="131"/>
    </row>
    <row r="5" spans="1:11" ht="30.75" customHeight="1">
      <c r="A5" s="132"/>
      <c r="B5" s="131"/>
      <c r="C5" s="131"/>
      <c r="D5" s="131">
        <v>2015</v>
      </c>
      <c r="E5" s="131">
        <v>2016</v>
      </c>
      <c r="F5" s="129">
        <v>2017</v>
      </c>
      <c r="G5" s="129">
        <v>2018</v>
      </c>
      <c r="H5" s="129">
        <v>2018</v>
      </c>
      <c r="I5" s="2" t="s">
        <v>5</v>
      </c>
      <c r="J5" s="2" t="s">
        <v>6</v>
      </c>
      <c r="K5" s="2" t="s">
        <v>7</v>
      </c>
    </row>
    <row r="6" spans="1:11">
      <c r="A6" s="132"/>
      <c r="B6" s="131"/>
      <c r="C6" s="131"/>
      <c r="D6" s="131"/>
      <c r="E6" s="131"/>
      <c r="F6" s="130"/>
      <c r="G6" s="130"/>
      <c r="H6" s="130"/>
      <c r="I6" s="2">
        <v>2017</v>
      </c>
      <c r="J6" s="2">
        <v>2015</v>
      </c>
      <c r="K6" s="2">
        <v>2018</v>
      </c>
    </row>
    <row r="7" spans="1:11" ht="43.5" customHeight="1">
      <c r="A7" s="40" t="s">
        <v>8</v>
      </c>
      <c r="B7" s="41" t="s">
        <v>203</v>
      </c>
      <c r="C7" s="42"/>
      <c r="D7" s="42"/>
      <c r="E7" s="42"/>
      <c r="F7" s="42"/>
      <c r="G7" s="42"/>
      <c r="H7" s="42"/>
      <c r="I7" s="42"/>
      <c r="J7" s="42"/>
      <c r="K7" s="43">
        <f>(K8+K9+K10+K11)/4</f>
        <v>79.671780604133545</v>
      </c>
    </row>
    <row r="8" spans="1:11">
      <c r="A8" s="45" t="s">
        <v>9</v>
      </c>
      <c r="B8" s="46" t="s">
        <v>11</v>
      </c>
      <c r="C8" s="47" t="s">
        <v>10</v>
      </c>
      <c r="D8" s="46">
        <v>191.9</v>
      </c>
      <c r="E8" s="46">
        <v>190.4</v>
      </c>
      <c r="F8" s="46">
        <v>188.6</v>
      </c>
      <c r="G8" s="46">
        <v>188.7</v>
      </c>
      <c r="H8" s="46">
        <v>186.6</v>
      </c>
      <c r="I8" s="34">
        <f>H8/F8%</f>
        <v>98.939554612937442</v>
      </c>
      <c r="J8" s="34">
        <f>H8/D8%</f>
        <v>97.23814486711828</v>
      </c>
      <c r="K8" s="34">
        <f>H8/G8%</f>
        <v>98.887122416534183</v>
      </c>
    </row>
    <row r="9" spans="1:11" ht="19.5" customHeight="1">
      <c r="A9" s="26" t="s">
        <v>12</v>
      </c>
      <c r="B9" s="48" t="s">
        <v>204</v>
      </c>
      <c r="C9" s="49" t="s">
        <v>13</v>
      </c>
      <c r="D9" s="46">
        <v>11.5</v>
      </c>
      <c r="E9" s="46">
        <v>11.4</v>
      </c>
      <c r="F9" s="46">
        <v>10.1</v>
      </c>
      <c r="G9" s="46">
        <v>12.5</v>
      </c>
      <c r="H9" s="46">
        <v>9.5</v>
      </c>
      <c r="I9" s="34">
        <f>H9/F9%</f>
        <v>94.059405940594061</v>
      </c>
      <c r="J9" s="34">
        <f>H9/D9%</f>
        <v>82.608695652173907</v>
      </c>
      <c r="K9" s="34">
        <f>H9/G9%</f>
        <v>76</v>
      </c>
    </row>
    <row r="10" spans="1:11" ht="13.5" customHeight="1">
      <c r="A10" s="45" t="s">
        <v>14</v>
      </c>
      <c r="B10" s="50" t="s">
        <v>205</v>
      </c>
      <c r="C10" s="47" t="s">
        <v>13</v>
      </c>
      <c r="D10" s="46">
        <v>17.100000000000001</v>
      </c>
      <c r="E10" s="46">
        <v>17.7</v>
      </c>
      <c r="F10" s="46">
        <v>17.600000000000001</v>
      </c>
      <c r="G10" s="46">
        <v>16.7</v>
      </c>
      <c r="H10" s="46">
        <v>16.899999999999999</v>
      </c>
      <c r="I10" s="34">
        <f>H10/F10%</f>
        <v>96.022727272727252</v>
      </c>
      <c r="J10" s="34">
        <f>H10/D10%</f>
        <v>98.830409356725127</v>
      </c>
      <c r="K10" s="34">
        <v>98.8</v>
      </c>
    </row>
    <row r="11" spans="1:11" ht="15" customHeight="1">
      <c r="A11" s="26" t="s">
        <v>15</v>
      </c>
      <c r="B11" s="27" t="s">
        <v>16</v>
      </c>
      <c r="C11" s="29" t="s">
        <v>17</v>
      </c>
      <c r="D11" s="51">
        <v>-1517</v>
      </c>
      <c r="E11" s="33">
        <v>-1391</v>
      </c>
      <c r="F11" s="33">
        <v>-1756</v>
      </c>
      <c r="G11" s="33">
        <v>-936</v>
      </c>
      <c r="H11" s="33">
        <v>-2081</v>
      </c>
      <c r="I11" s="34">
        <f>H11/F11%</f>
        <v>118.50797266514807</v>
      </c>
      <c r="J11" s="34">
        <f>H11/D11%</f>
        <v>137.17864205669085</v>
      </c>
      <c r="K11" s="34">
        <v>45</v>
      </c>
    </row>
    <row r="12" spans="1:11" ht="57.75" customHeight="1">
      <c r="A12" s="59" t="s">
        <v>18</v>
      </c>
      <c r="B12" s="116" t="s">
        <v>206</v>
      </c>
      <c r="C12" s="60"/>
      <c r="D12" s="61"/>
      <c r="E12" s="61"/>
      <c r="F12" s="61"/>
      <c r="G12" s="61"/>
      <c r="H12" s="61"/>
      <c r="I12" s="61"/>
      <c r="J12" s="61"/>
      <c r="K12" s="62">
        <f>(K13+K15+K17+K19+K21+K23+K25+K27+K28+K29+K31+K33+K34+K36+K37)/15</f>
        <v>104.14169342733454</v>
      </c>
    </row>
    <row r="13" spans="1:11" ht="57" customHeight="1">
      <c r="A13" s="19" t="s">
        <v>19</v>
      </c>
      <c r="B13" s="114" t="s">
        <v>20</v>
      </c>
      <c r="C13" s="22" t="s">
        <v>21</v>
      </c>
      <c r="D13" s="21" t="s">
        <v>22</v>
      </c>
      <c r="E13" s="23">
        <v>73700.5</v>
      </c>
      <c r="F13" s="23">
        <v>76826.600000000006</v>
      </c>
      <c r="G13" s="23">
        <v>80000</v>
      </c>
      <c r="H13" s="23">
        <v>85080.2</v>
      </c>
      <c r="I13" s="24">
        <f>H13/F13%</f>
        <v>110.74315406382684</v>
      </c>
      <c r="J13" s="24">
        <v>120.4</v>
      </c>
      <c r="K13" s="24">
        <f>H13/G13%</f>
        <v>106.35025</v>
      </c>
    </row>
    <row r="14" spans="1:11">
      <c r="A14" s="18"/>
      <c r="B14" s="16" t="s">
        <v>23</v>
      </c>
      <c r="C14" s="13" t="s">
        <v>24</v>
      </c>
      <c r="D14" s="12">
        <v>127.3</v>
      </c>
      <c r="E14" s="12">
        <v>104.3</v>
      </c>
      <c r="F14" s="4">
        <v>105</v>
      </c>
      <c r="G14" s="4">
        <v>95.8</v>
      </c>
      <c r="H14" s="4">
        <f>H13/F13%</f>
        <v>110.74315406382684</v>
      </c>
      <c r="I14" s="18" t="s">
        <v>217</v>
      </c>
      <c r="J14" s="18" t="s">
        <v>217</v>
      </c>
      <c r="K14" s="18" t="s">
        <v>217</v>
      </c>
    </row>
    <row r="15" spans="1:11" ht="45" customHeight="1">
      <c r="A15" s="19" t="s">
        <v>25</v>
      </c>
      <c r="B15" s="114" t="s">
        <v>174</v>
      </c>
      <c r="C15" s="52" t="s">
        <v>26</v>
      </c>
      <c r="D15" s="23">
        <v>30499</v>
      </c>
      <c r="E15" s="23">
        <v>33965</v>
      </c>
      <c r="F15" s="23">
        <v>36011</v>
      </c>
      <c r="G15" s="23">
        <v>38800</v>
      </c>
      <c r="H15" s="23">
        <v>39137</v>
      </c>
      <c r="I15" s="24">
        <f>H15/F15%</f>
        <v>108.68068090305739</v>
      </c>
      <c r="J15" s="24">
        <f>H15/D15%</f>
        <v>128.32224007344502</v>
      </c>
      <c r="K15" s="24">
        <f>H15/G15%</f>
        <v>100.86855670103093</v>
      </c>
    </row>
    <row r="16" spans="1:11">
      <c r="A16" s="18"/>
      <c r="B16" s="16" t="s">
        <v>23</v>
      </c>
      <c r="C16" s="13" t="s">
        <v>24</v>
      </c>
      <c r="D16" s="12">
        <v>104.9</v>
      </c>
      <c r="E16" s="4">
        <v>111.4</v>
      </c>
      <c r="F16" s="4">
        <f>F15/E15%</f>
        <v>106.02384807890476</v>
      </c>
      <c r="G16" s="4">
        <v>108.7</v>
      </c>
      <c r="H16" s="4">
        <f>H15/F15%</f>
        <v>108.68068090305739</v>
      </c>
      <c r="I16" s="18" t="s">
        <v>217</v>
      </c>
      <c r="J16" s="18" t="s">
        <v>217</v>
      </c>
      <c r="K16" s="18" t="s">
        <v>217</v>
      </c>
    </row>
    <row r="17" spans="1:11" ht="43.5" customHeight="1">
      <c r="A17" s="26" t="s">
        <v>27</v>
      </c>
      <c r="B17" s="115" t="s">
        <v>28</v>
      </c>
      <c r="C17" s="29" t="s">
        <v>17</v>
      </c>
      <c r="D17" s="51">
        <v>24947</v>
      </c>
      <c r="E17" s="31">
        <v>24332</v>
      </c>
      <c r="F17" s="31">
        <v>24132</v>
      </c>
      <c r="G17" s="31">
        <v>24800</v>
      </c>
      <c r="H17" s="31">
        <v>24748</v>
      </c>
      <c r="I17" s="54">
        <f>H17/F17%</f>
        <v>102.55262721697332</v>
      </c>
      <c r="J17" s="54">
        <f>H17/D17%</f>
        <v>99.202308894857097</v>
      </c>
      <c r="K17" s="54">
        <f>H17/G17%</f>
        <v>99.790322580645167</v>
      </c>
    </row>
    <row r="18" spans="1:11">
      <c r="A18" s="18"/>
      <c r="B18" s="11" t="s">
        <v>23</v>
      </c>
      <c r="C18" s="13" t="s">
        <v>24</v>
      </c>
      <c r="D18" s="12">
        <v>101.7</v>
      </c>
      <c r="E18" s="4">
        <v>97.5</v>
      </c>
      <c r="F18" s="4">
        <f>F17/E17%</f>
        <v>99.178037152720705</v>
      </c>
      <c r="G18" s="4">
        <v>100.2</v>
      </c>
      <c r="H18" s="4">
        <f>H17/F17%</f>
        <v>102.55262721697332</v>
      </c>
      <c r="I18" s="18" t="s">
        <v>217</v>
      </c>
      <c r="J18" s="18" t="s">
        <v>217</v>
      </c>
      <c r="K18" s="18" t="s">
        <v>217</v>
      </c>
    </row>
    <row r="19" spans="1:11" ht="45">
      <c r="A19" s="19" t="s">
        <v>29</v>
      </c>
      <c r="B19" s="114" t="s">
        <v>30</v>
      </c>
      <c r="C19" s="22" t="s">
        <v>31</v>
      </c>
      <c r="D19" s="25">
        <v>2410</v>
      </c>
      <c r="E19" s="23">
        <v>3931</v>
      </c>
      <c r="F19" s="23">
        <v>3758</v>
      </c>
      <c r="G19" s="23">
        <v>2426</v>
      </c>
      <c r="H19" s="23">
        <v>3762</v>
      </c>
      <c r="I19" s="24">
        <f>H19/F19%</f>
        <v>100.10643959552954</v>
      </c>
      <c r="J19" s="24">
        <f>H19/D19%</f>
        <v>156.09958506224066</v>
      </c>
      <c r="K19" s="24">
        <f>H19/G19%</f>
        <v>155.07007419620774</v>
      </c>
    </row>
    <row r="20" spans="1:11">
      <c r="A20" s="18"/>
      <c r="B20" s="11" t="s">
        <v>23</v>
      </c>
      <c r="C20" s="13" t="s">
        <v>24</v>
      </c>
      <c r="D20" s="7">
        <v>97.6</v>
      </c>
      <c r="E20" s="4">
        <f>E19/D19%</f>
        <v>163.11203319502073</v>
      </c>
      <c r="F20" s="4">
        <f>F19/E19%</f>
        <v>95.599084202493003</v>
      </c>
      <c r="G20" s="4">
        <v>100.3</v>
      </c>
      <c r="H20" s="4">
        <f>H19/F19%</f>
        <v>100.10643959552954</v>
      </c>
      <c r="I20" s="18" t="s">
        <v>217</v>
      </c>
      <c r="J20" s="18" t="s">
        <v>217</v>
      </c>
      <c r="K20" s="18" t="s">
        <v>217</v>
      </c>
    </row>
    <row r="21" spans="1:11" ht="59.25" customHeight="1">
      <c r="A21" s="19" t="s">
        <v>32</v>
      </c>
      <c r="B21" s="114" t="s">
        <v>33</v>
      </c>
      <c r="C21" s="22" t="s">
        <v>26</v>
      </c>
      <c r="D21" s="25">
        <v>14019</v>
      </c>
      <c r="E21" s="23">
        <v>16362</v>
      </c>
      <c r="F21" s="23">
        <v>18620</v>
      </c>
      <c r="G21" s="23">
        <v>17415</v>
      </c>
      <c r="H21" s="23">
        <v>19459</v>
      </c>
      <c r="I21" s="24">
        <f>H21/F21%</f>
        <v>104.50590762620838</v>
      </c>
      <c r="J21" s="24">
        <f>H21/D21%</f>
        <v>138.80447963478136</v>
      </c>
      <c r="K21" s="24">
        <f>H21/G21%</f>
        <v>111.7370083261556</v>
      </c>
    </row>
    <row r="22" spans="1:11">
      <c r="A22" s="18"/>
      <c r="B22" s="11" t="s">
        <v>23</v>
      </c>
      <c r="C22" s="13" t="s">
        <v>24</v>
      </c>
      <c r="D22" s="7">
        <v>101.4</v>
      </c>
      <c r="E22" s="4">
        <f>E21/D21%</f>
        <v>116.7130323132891</v>
      </c>
      <c r="F22" s="4">
        <f>F21/E21%</f>
        <v>113.80026891578046</v>
      </c>
      <c r="G22" s="4">
        <v>107.5</v>
      </c>
      <c r="H22" s="4">
        <f>H21/F21%</f>
        <v>104.50590762620838</v>
      </c>
      <c r="I22" s="18" t="s">
        <v>217</v>
      </c>
      <c r="J22" s="18" t="s">
        <v>217</v>
      </c>
      <c r="K22" s="18" t="s">
        <v>217</v>
      </c>
    </row>
    <row r="23" spans="1:11" ht="46.5" customHeight="1">
      <c r="A23" s="26" t="s">
        <v>34</v>
      </c>
      <c r="B23" s="115" t="s">
        <v>35</v>
      </c>
      <c r="C23" s="29" t="s">
        <v>17</v>
      </c>
      <c r="D23" s="30">
        <v>13900</v>
      </c>
      <c r="E23" s="31">
        <v>12000</v>
      </c>
      <c r="F23" s="31">
        <v>11663</v>
      </c>
      <c r="G23" s="31">
        <v>13970</v>
      </c>
      <c r="H23" s="31">
        <v>11685</v>
      </c>
      <c r="I23" s="32">
        <f>H23/F23%</f>
        <v>100.18863071250965</v>
      </c>
      <c r="J23" s="32">
        <f>H23/D23%</f>
        <v>84.064748201438846</v>
      </c>
      <c r="K23" s="32">
        <f>H23/G23%</f>
        <v>83.643521832498223</v>
      </c>
    </row>
    <row r="24" spans="1:11">
      <c r="A24" s="18"/>
      <c r="B24" s="11" t="s">
        <v>23</v>
      </c>
      <c r="C24" s="13" t="s">
        <v>24</v>
      </c>
      <c r="D24" s="7">
        <v>97.8</v>
      </c>
      <c r="E24" s="4">
        <f>E23/D23%</f>
        <v>86.330935251798564</v>
      </c>
      <c r="F24" s="4">
        <f>F23/E23%</f>
        <v>97.191666666666663</v>
      </c>
      <c r="G24" s="4">
        <v>100.3</v>
      </c>
      <c r="H24" s="4">
        <f>H23/F23%</f>
        <v>100.18863071250965</v>
      </c>
      <c r="I24" s="18" t="s">
        <v>217</v>
      </c>
      <c r="J24" s="18" t="s">
        <v>217</v>
      </c>
      <c r="K24" s="18" t="s">
        <v>217</v>
      </c>
    </row>
    <row r="25" spans="1:11" ht="62.25" customHeight="1">
      <c r="A25" s="26" t="s">
        <v>36</v>
      </c>
      <c r="B25" s="115" t="s">
        <v>37</v>
      </c>
      <c r="C25" s="29" t="s">
        <v>21</v>
      </c>
      <c r="D25" s="30">
        <v>15450</v>
      </c>
      <c r="E25" s="31">
        <v>13958</v>
      </c>
      <c r="F25" s="31">
        <v>17228</v>
      </c>
      <c r="G25" s="31">
        <v>19291</v>
      </c>
      <c r="H25" s="31">
        <v>18036</v>
      </c>
      <c r="I25" s="32">
        <f>H25/F25%</f>
        <v>104.6900394706292</v>
      </c>
      <c r="J25" s="32">
        <f>H25/D25%</f>
        <v>116.7378640776699</v>
      </c>
      <c r="K25" s="32">
        <f>H25/G25%</f>
        <v>93.494375615572025</v>
      </c>
    </row>
    <row r="26" spans="1:11">
      <c r="A26" s="18"/>
      <c r="B26" s="11" t="s">
        <v>23</v>
      </c>
      <c r="C26" s="13" t="s">
        <v>24</v>
      </c>
      <c r="D26" s="7">
        <v>99.6</v>
      </c>
      <c r="E26" s="4">
        <v>90.3</v>
      </c>
      <c r="F26" s="4">
        <f>F25/E25%</f>
        <v>123.42742513254046</v>
      </c>
      <c r="G26" s="4">
        <v>107.8</v>
      </c>
      <c r="H26" s="4">
        <f>H25/F25%</f>
        <v>104.6900394706292</v>
      </c>
      <c r="I26" s="18" t="s">
        <v>217</v>
      </c>
      <c r="J26" s="18" t="s">
        <v>217</v>
      </c>
      <c r="K26" s="18" t="s">
        <v>217</v>
      </c>
    </row>
    <row r="27" spans="1:11" ht="31.5" customHeight="1">
      <c r="A27" s="19" t="s">
        <v>38</v>
      </c>
      <c r="B27" s="20" t="s">
        <v>39</v>
      </c>
      <c r="C27" s="22" t="s">
        <v>31</v>
      </c>
      <c r="D27" s="25">
        <v>4129</v>
      </c>
      <c r="E27" s="23">
        <v>4248</v>
      </c>
      <c r="F27" s="23">
        <v>4314</v>
      </c>
      <c r="G27" s="23">
        <v>4170</v>
      </c>
      <c r="H27" s="23">
        <v>4286</v>
      </c>
      <c r="I27" s="24">
        <f>H27/F27%</f>
        <v>99.350950394065833</v>
      </c>
      <c r="J27" s="24">
        <f>H27/D27%</f>
        <v>103.80237345604263</v>
      </c>
      <c r="K27" s="24">
        <f>H27/G27%</f>
        <v>102.78177458033572</v>
      </c>
    </row>
    <row r="28" spans="1:11">
      <c r="A28" s="26" t="s">
        <v>40</v>
      </c>
      <c r="B28" s="27" t="s">
        <v>41</v>
      </c>
      <c r="C28" s="29" t="s">
        <v>17</v>
      </c>
      <c r="D28" s="30">
        <v>28200</v>
      </c>
      <c r="E28" s="33">
        <v>27000</v>
      </c>
      <c r="F28" s="33">
        <v>26000</v>
      </c>
      <c r="G28" s="33">
        <v>27900</v>
      </c>
      <c r="H28" s="33">
        <v>26000</v>
      </c>
      <c r="I28" s="34">
        <f>H28/F28%</f>
        <v>100</v>
      </c>
      <c r="J28" s="34">
        <f>H28/D28%</f>
        <v>92.198581560283685</v>
      </c>
      <c r="K28" s="34">
        <f>H28/G28%</f>
        <v>93.189964157706086</v>
      </c>
    </row>
    <row r="29" spans="1:11" ht="57" customHeight="1">
      <c r="A29" s="19" t="s">
        <v>42</v>
      </c>
      <c r="B29" s="114" t="s">
        <v>43</v>
      </c>
      <c r="C29" s="22" t="s">
        <v>26</v>
      </c>
      <c r="D29" s="35" t="s">
        <v>44</v>
      </c>
      <c r="E29" s="23">
        <v>26824.799999999999</v>
      </c>
      <c r="F29" s="23">
        <v>29078.3</v>
      </c>
      <c r="G29" s="23">
        <v>31113</v>
      </c>
      <c r="H29" s="23">
        <v>32154</v>
      </c>
      <c r="I29" s="24">
        <f>H29/F29%</f>
        <v>110.57730334992073</v>
      </c>
      <c r="J29" s="24">
        <v>130</v>
      </c>
      <c r="K29" s="24">
        <f>H29/G29%</f>
        <v>103.34586828656832</v>
      </c>
    </row>
    <row r="30" spans="1:11">
      <c r="A30" s="18"/>
      <c r="B30" s="16" t="s">
        <v>23</v>
      </c>
      <c r="C30" s="13" t="s">
        <v>24</v>
      </c>
      <c r="D30" s="7">
        <v>104.4</v>
      </c>
      <c r="E30" s="5">
        <v>108.3</v>
      </c>
      <c r="F30" s="4">
        <f>F29/E29%</f>
        <v>108.40080820733053</v>
      </c>
      <c r="G30" s="4">
        <v>108.4</v>
      </c>
      <c r="H30" s="4">
        <f>H29/F29%</f>
        <v>110.57730334992073</v>
      </c>
      <c r="I30" s="18" t="s">
        <v>217</v>
      </c>
      <c r="J30" s="18" t="s">
        <v>217</v>
      </c>
      <c r="K30" s="6" t="s">
        <v>217</v>
      </c>
    </row>
    <row r="31" spans="1:11" ht="57.75" customHeight="1">
      <c r="A31" s="26" t="s">
        <v>45</v>
      </c>
      <c r="B31" s="115" t="s">
        <v>46</v>
      </c>
      <c r="C31" s="29" t="s">
        <v>17</v>
      </c>
      <c r="D31" s="30">
        <v>70772</v>
      </c>
      <c r="E31" s="31">
        <v>66695</v>
      </c>
      <c r="F31" s="31">
        <v>65612</v>
      </c>
      <c r="G31" s="31">
        <v>70561</v>
      </c>
      <c r="H31" s="31">
        <v>65683</v>
      </c>
      <c r="I31" s="32">
        <f>H31/F31%</f>
        <v>100.10821191245503</v>
      </c>
      <c r="J31" s="32">
        <f>H31/D31%</f>
        <v>92.809303114225955</v>
      </c>
      <c r="K31" s="32">
        <f>H31/G31%</f>
        <v>93.086832669605016</v>
      </c>
    </row>
    <row r="32" spans="1:11">
      <c r="A32" s="18"/>
      <c r="B32" s="16" t="s">
        <v>23</v>
      </c>
      <c r="C32" s="13" t="s">
        <v>24</v>
      </c>
      <c r="D32" s="7">
        <v>99.9</v>
      </c>
      <c r="E32" s="4">
        <f>E31/D31%</f>
        <v>94.239247159893736</v>
      </c>
      <c r="F32" s="4">
        <f>F31/E31%</f>
        <v>98.376190119199336</v>
      </c>
      <c r="G32" s="4">
        <v>100.2</v>
      </c>
      <c r="H32" s="4">
        <f>H31/F31%</f>
        <v>100.10821191245503</v>
      </c>
      <c r="I32" s="18" t="s">
        <v>217</v>
      </c>
      <c r="J32" s="18" t="s">
        <v>217</v>
      </c>
      <c r="K32" s="18" t="s">
        <v>217</v>
      </c>
    </row>
    <row r="33" spans="1:11" ht="29.25" customHeight="1">
      <c r="A33" s="19" t="s">
        <v>48</v>
      </c>
      <c r="B33" s="114" t="s">
        <v>47</v>
      </c>
      <c r="C33" s="22" t="s">
        <v>24</v>
      </c>
      <c r="D33" s="37">
        <v>1.8</v>
      </c>
      <c r="E33" s="38">
        <v>1.6</v>
      </c>
      <c r="F33" s="38">
        <v>1.3</v>
      </c>
      <c r="G33" s="38">
        <v>1.9</v>
      </c>
      <c r="H33" s="38">
        <v>1.1000000000000001</v>
      </c>
      <c r="I33" s="39">
        <f>H33/F33%</f>
        <v>84.615384615384613</v>
      </c>
      <c r="J33" s="39">
        <f>H33/D33%</f>
        <v>61.111111111111107</v>
      </c>
      <c r="K33" s="39">
        <v>142.1</v>
      </c>
    </row>
    <row r="34" spans="1:11" ht="29.25" customHeight="1">
      <c r="A34" s="26" t="s">
        <v>49</v>
      </c>
      <c r="B34" s="115" t="s">
        <v>50</v>
      </c>
      <c r="C34" s="29" t="s">
        <v>21</v>
      </c>
      <c r="D34" s="57" t="s">
        <v>190</v>
      </c>
      <c r="E34" s="64">
        <v>6375.5</v>
      </c>
      <c r="F34" s="64">
        <v>8968.2000000000007</v>
      </c>
      <c r="G34" s="64">
        <v>13235</v>
      </c>
      <c r="H34" s="64">
        <v>6702.3</v>
      </c>
      <c r="I34" s="32">
        <f>H34/F34%</f>
        <v>74.73406034655784</v>
      </c>
      <c r="J34" s="32">
        <v>109.2</v>
      </c>
      <c r="K34" s="32">
        <f>H34/G34%</f>
        <v>50.640725349452211</v>
      </c>
    </row>
    <row r="35" spans="1:11">
      <c r="A35" s="18"/>
      <c r="B35" s="16" t="s">
        <v>23</v>
      </c>
      <c r="C35" s="13" t="s">
        <v>24</v>
      </c>
      <c r="D35" s="7">
        <v>65.400000000000006</v>
      </c>
      <c r="E35" s="5">
        <v>103.9</v>
      </c>
      <c r="F35" s="4">
        <f>F34/E34%</f>
        <v>140.66661438318565</v>
      </c>
      <c r="G35" s="4">
        <v>140.4</v>
      </c>
      <c r="H35" s="4">
        <f>H34/F34%</f>
        <v>74.73406034655784</v>
      </c>
      <c r="I35" s="18" t="s">
        <v>217</v>
      </c>
      <c r="J35" s="18" t="s">
        <v>217</v>
      </c>
      <c r="K35" s="18" t="s">
        <v>217</v>
      </c>
    </row>
    <row r="36" spans="1:11" ht="30">
      <c r="A36" s="26" t="s">
        <v>51</v>
      </c>
      <c r="B36" s="115" t="s">
        <v>52</v>
      </c>
      <c r="C36" s="29" t="s">
        <v>21</v>
      </c>
      <c r="D36" s="63">
        <v>26554</v>
      </c>
      <c r="E36" s="31">
        <v>27530</v>
      </c>
      <c r="F36" s="31">
        <v>30851</v>
      </c>
      <c r="G36" s="31">
        <v>34646</v>
      </c>
      <c r="H36" s="31">
        <v>32507</v>
      </c>
      <c r="I36" s="32">
        <f>H36/F36%</f>
        <v>105.36773524359016</v>
      </c>
      <c r="J36" s="32">
        <f>H36/D36%</f>
        <v>122.41846802741583</v>
      </c>
      <c r="K36" s="32">
        <f>H36/G36%</f>
        <v>93.826127114241189</v>
      </c>
    </row>
    <row r="37" spans="1:11" ht="30">
      <c r="A37" s="19" t="s">
        <v>58</v>
      </c>
      <c r="B37" s="114" t="s">
        <v>53</v>
      </c>
      <c r="C37" s="22"/>
      <c r="D37" s="21"/>
      <c r="E37" s="100"/>
      <c r="F37" s="100"/>
      <c r="G37" s="100"/>
      <c r="H37" s="100"/>
      <c r="I37" s="100"/>
      <c r="J37" s="69"/>
      <c r="K37" s="101">
        <v>132.19999999999999</v>
      </c>
    </row>
    <row r="38" spans="1:11">
      <c r="A38" s="6" t="s">
        <v>59</v>
      </c>
      <c r="B38" s="16" t="s">
        <v>54</v>
      </c>
      <c r="C38" s="13" t="s">
        <v>55</v>
      </c>
      <c r="D38" s="7">
        <v>4860.2</v>
      </c>
      <c r="E38" s="4">
        <v>5612</v>
      </c>
      <c r="F38" s="10">
        <v>5044.6000000000004</v>
      </c>
      <c r="G38" s="10">
        <v>8192.4</v>
      </c>
      <c r="H38" s="10">
        <v>4982.7</v>
      </c>
      <c r="I38" s="4">
        <f>H38/F38%</f>
        <v>98.772945327677107</v>
      </c>
      <c r="J38" s="4">
        <f>H38/D38%</f>
        <v>102.52047240854286</v>
      </c>
      <c r="K38" s="4">
        <f>H38/G38%</f>
        <v>60.821004833748354</v>
      </c>
    </row>
    <row r="39" spans="1:11">
      <c r="A39" s="6" t="s">
        <v>60</v>
      </c>
      <c r="B39" s="16" t="s">
        <v>56</v>
      </c>
      <c r="C39" s="13" t="s">
        <v>57</v>
      </c>
      <c r="D39" s="7">
        <v>490</v>
      </c>
      <c r="E39" s="5">
        <v>476</v>
      </c>
      <c r="F39" s="5">
        <v>413.7</v>
      </c>
      <c r="G39" s="5">
        <v>517</v>
      </c>
      <c r="H39" s="5">
        <v>387.3</v>
      </c>
      <c r="I39" s="4">
        <f>H39/F39%</f>
        <v>93.618564176939827</v>
      </c>
      <c r="J39" s="4">
        <f>H39/D39%</f>
        <v>79.040816326530603</v>
      </c>
      <c r="K39" s="4">
        <f>H39/G39%</f>
        <v>74.912959381044487</v>
      </c>
    </row>
    <row r="40" spans="1:11">
      <c r="A40" s="40" t="s">
        <v>61</v>
      </c>
      <c r="B40" s="117" t="s">
        <v>62</v>
      </c>
      <c r="C40" s="44"/>
      <c r="D40" s="42"/>
      <c r="E40" s="42"/>
      <c r="F40" s="42"/>
      <c r="G40" s="42"/>
      <c r="H40" s="42"/>
      <c r="I40" s="42"/>
      <c r="J40" s="42"/>
      <c r="K40" s="43">
        <f>(K41+K42+K43+K46+K47+K48+K49+K50+K51+K52+K53+K54+K55)/13</f>
        <v>106.19731377599417</v>
      </c>
    </row>
    <row r="41" spans="1:11" ht="15.75" customHeight="1">
      <c r="A41" s="26" t="s">
        <v>63</v>
      </c>
      <c r="B41" s="115" t="s">
        <v>223</v>
      </c>
      <c r="C41" s="29" t="s">
        <v>17</v>
      </c>
      <c r="D41" s="28">
        <v>35.5</v>
      </c>
      <c r="E41" s="46">
        <v>34.5</v>
      </c>
      <c r="F41" s="34">
        <v>34</v>
      </c>
      <c r="G41" s="34">
        <v>38</v>
      </c>
      <c r="H41" s="34">
        <v>33.200000000000003</v>
      </c>
      <c r="I41" s="34">
        <f>H41/F41%</f>
        <v>97.64705882352942</v>
      </c>
      <c r="J41" s="34">
        <f>H41/D41%</f>
        <v>93.521126760563391</v>
      </c>
      <c r="K41" s="34">
        <f>H41/G41%</f>
        <v>87.368421052631589</v>
      </c>
    </row>
    <row r="42" spans="1:11" ht="45.75" customHeight="1">
      <c r="A42" s="26" t="s">
        <v>69</v>
      </c>
      <c r="B42" s="115" t="s">
        <v>64</v>
      </c>
      <c r="C42" s="29" t="s">
        <v>24</v>
      </c>
      <c r="D42" s="28">
        <v>85.45</v>
      </c>
      <c r="E42" s="55">
        <v>86.17</v>
      </c>
      <c r="F42" s="55">
        <v>85.68</v>
      </c>
      <c r="G42" s="55">
        <v>87.66</v>
      </c>
      <c r="H42" s="55">
        <v>84.51</v>
      </c>
      <c r="I42" s="32">
        <f>H42/F42%</f>
        <v>98.634453781512605</v>
      </c>
      <c r="J42" s="32">
        <f>H42/D42%</f>
        <v>98.899941486249276</v>
      </c>
      <c r="K42" s="32">
        <f>H42/G42%</f>
        <v>96.406570841889135</v>
      </c>
    </row>
    <row r="43" spans="1:11" ht="60.75" customHeight="1">
      <c r="A43" s="19" t="s">
        <v>70</v>
      </c>
      <c r="B43" s="74" t="s">
        <v>65</v>
      </c>
      <c r="C43" s="22"/>
      <c r="D43" s="21"/>
      <c r="E43" s="69"/>
      <c r="F43" s="80"/>
      <c r="G43" s="69"/>
      <c r="H43" s="80"/>
      <c r="I43" s="80"/>
      <c r="J43" s="80"/>
      <c r="K43" s="102">
        <v>101.3</v>
      </c>
    </row>
    <row r="44" spans="1:11">
      <c r="A44" s="6" t="s">
        <v>71</v>
      </c>
      <c r="B44" s="15" t="s">
        <v>66</v>
      </c>
      <c r="C44" s="13" t="s">
        <v>24</v>
      </c>
      <c r="D44" s="89">
        <v>98.5</v>
      </c>
      <c r="E44" s="90">
        <v>99.2</v>
      </c>
      <c r="F44" s="90">
        <v>99</v>
      </c>
      <c r="G44" s="90">
        <v>98.58</v>
      </c>
      <c r="H44" s="90">
        <v>99.7</v>
      </c>
      <c r="I44" s="90">
        <f t="shared" ref="I44:I50" si="0">H44/F44%</f>
        <v>100.70707070707071</v>
      </c>
      <c r="J44" s="90">
        <f t="shared" ref="J44:J50" si="1">H44/D44%</f>
        <v>101.21827411167513</v>
      </c>
      <c r="K44" s="4">
        <f t="shared" ref="K44:K50" si="2">H44/G44%</f>
        <v>101.13613308987624</v>
      </c>
    </row>
    <row r="45" spans="1:11">
      <c r="A45" s="6" t="s">
        <v>72</v>
      </c>
      <c r="B45" s="15" t="s">
        <v>67</v>
      </c>
      <c r="C45" s="13" t="s">
        <v>24</v>
      </c>
      <c r="D45" s="12">
        <v>97.86</v>
      </c>
      <c r="E45" s="90">
        <v>99.8</v>
      </c>
      <c r="F45" s="90">
        <v>99.7</v>
      </c>
      <c r="G45" s="90">
        <v>98.1</v>
      </c>
      <c r="H45" s="90">
        <v>99.5</v>
      </c>
      <c r="I45" s="90">
        <f t="shared" si="0"/>
        <v>99.799398194583745</v>
      </c>
      <c r="J45" s="90">
        <f t="shared" si="1"/>
        <v>101.67586347843859</v>
      </c>
      <c r="K45" s="4">
        <f t="shared" si="2"/>
        <v>101.42711518858307</v>
      </c>
    </row>
    <row r="46" spans="1:11" ht="91.5" customHeight="1">
      <c r="A46" s="19" t="s">
        <v>73</v>
      </c>
      <c r="B46" s="74" t="s">
        <v>68</v>
      </c>
      <c r="C46" s="22" t="s">
        <v>24</v>
      </c>
      <c r="D46" s="21">
        <v>80.36</v>
      </c>
      <c r="E46" s="69">
        <v>78.13</v>
      </c>
      <c r="F46" s="80">
        <v>98</v>
      </c>
      <c r="G46" s="69">
        <v>80.83</v>
      </c>
      <c r="H46" s="80">
        <v>81.099999999999994</v>
      </c>
      <c r="I46" s="80">
        <f t="shared" si="0"/>
        <v>82.755102040816325</v>
      </c>
      <c r="J46" s="80">
        <f t="shared" si="1"/>
        <v>100.92085614733698</v>
      </c>
      <c r="K46" s="24">
        <f t="shared" si="2"/>
        <v>100.33403439317084</v>
      </c>
    </row>
    <row r="47" spans="1:11" ht="62.25" customHeight="1">
      <c r="A47" s="19" t="s">
        <v>74</v>
      </c>
      <c r="B47" s="74" t="s">
        <v>176</v>
      </c>
      <c r="C47" s="22" t="s">
        <v>24</v>
      </c>
      <c r="D47" s="91">
        <v>50.1</v>
      </c>
      <c r="E47" s="80">
        <v>50.15</v>
      </c>
      <c r="F47" s="80">
        <v>58</v>
      </c>
      <c r="G47" s="80">
        <v>50.16</v>
      </c>
      <c r="H47" s="80">
        <v>55.8</v>
      </c>
      <c r="I47" s="80">
        <f t="shared" si="0"/>
        <v>96.206896551724142</v>
      </c>
      <c r="J47" s="80">
        <f t="shared" si="1"/>
        <v>111.37724550898203</v>
      </c>
      <c r="K47" s="24">
        <f t="shared" si="2"/>
        <v>111.24401913875599</v>
      </c>
    </row>
    <row r="48" spans="1:11" ht="28.5" customHeight="1">
      <c r="A48" s="19" t="s">
        <v>83</v>
      </c>
      <c r="B48" s="74" t="s">
        <v>75</v>
      </c>
      <c r="C48" s="22" t="s">
        <v>17</v>
      </c>
      <c r="D48" s="53">
        <v>7122</v>
      </c>
      <c r="E48" s="23">
        <v>8101</v>
      </c>
      <c r="F48" s="23">
        <v>8493</v>
      </c>
      <c r="G48" s="23">
        <v>7214</v>
      </c>
      <c r="H48" s="23">
        <v>8584</v>
      </c>
      <c r="I48" s="24">
        <f t="shared" si="0"/>
        <v>101.07147062286589</v>
      </c>
      <c r="J48" s="24">
        <f t="shared" si="1"/>
        <v>120.52794158944117</v>
      </c>
      <c r="K48" s="24">
        <f t="shared" si="2"/>
        <v>118.99085112281675</v>
      </c>
    </row>
    <row r="49" spans="1:14" ht="31.5" customHeight="1">
      <c r="A49" s="26" t="s">
        <v>84</v>
      </c>
      <c r="B49" s="48" t="s">
        <v>76</v>
      </c>
      <c r="C49" s="29" t="s">
        <v>17</v>
      </c>
      <c r="D49" s="51">
        <v>7229</v>
      </c>
      <c r="E49" s="31">
        <v>7636</v>
      </c>
      <c r="F49" s="31">
        <v>7812</v>
      </c>
      <c r="G49" s="31">
        <v>7656</v>
      </c>
      <c r="H49" s="31">
        <v>7428</v>
      </c>
      <c r="I49" s="32">
        <f t="shared" si="0"/>
        <v>95.08448540706604</v>
      </c>
      <c r="J49" s="32">
        <f t="shared" si="1"/>
        <v>102.75280121731912</v>
      </c>
      <c r="K49" s="32">
        <f t="shared" si="2"/>
        <v>97.021943573667713</v>
      </c>
    </row>
    <row r="50" spans="1:14" ht="45" customHeight="1">
      <c r="A50" s="19" t="s">
        <v>85</v>
      </c>
      <c r="B50" s="74" t="s">
        <v>77</v>
      </c>
      <c r="C50" s="22" t="s">
        <v>24</v>
      </c>
      <c r="D50" s="56">
        <v>30</v>
      </c>
      <c r="E50" s="24">
        <v>32</v>
      </c>
      <c r="F50" s="24">
        <v>37.799999999999997</v>
      </c>
      <c r="G50" s="24">
        <v>36</v>
      </c>
      <c r="H50" s="24">
        <v>40.299999999999997</v>
      </c>
      <c r="I50" s="24">
        <f t="shared" si="0"/>
        <v>106.61375661375662</v>
      </c>
      <c r="J50" s="24">
        <f t="shared" si="1"/>
        <v>134.33333333333334</v>
      </c>
      <c r="K50" s="24">
        <f t="shared" si="2"/>
        <v>111.94444444444444</v>
      </c>
    </row>
    <row r="51" spans="1:14" ht="63" customHeight="1">
      <c r="A51" s="19" t="s">
        <v>86</v>
      </c>
      <c r="B51" s="114" t="s">
        <v>78</v>
      </c>
      <c r="C51" s="22" t="s">
        <v>87</v>
      </c>
      <c r="D51" s="19" t="s">
        <v>88</v>
      </c>
      <c r="E51" s="66" t="s">
        <v>179</v>
      </c>
      <c r="F51" s="67" t="s">
        <v>196</v>
      </c>
      <c r="G51" s="68" t="s">
        <v>207</v>
      </c>
      <c r="H51" s="68" t="s">
        <v>224</v>
      </c>
      <c r="I51" s="69">
        <v>117.9</v>
      </c>
      <c r="J51" s="69">
        <v>118.5</v>
      </c>
      <c r="K51" s="69">
        <v>117.9</v>
      </c>
    </row>
    <row r="52" spans="1:14" ht="46.5" customHeight="1">
      <c r="A52" s="19" t="s">
        <v>89</v>
      </c>
      <c r="B52" s="114" t="s">
        <v>79</v>
      </c>
      <c r="C52" s="22" t="s">
        <v>87</v>
      </c>
      <c r="D52" s="70" t="s">
        <v>90</v>
      </c>
      <c r="E52" s="71" t="s">
        <v>180</v>
      </c>
      <c r="F52" s="72" t="s">
        <v>197</v>
      </c>
      <c r="G52" s="71" t="s">
        <v>208</v>
      </c>
      <c r="H52" s="73" t="s">
        <v>225</v>
      </c>
      <c r="I52" s="24">
        <v>144</v>
      </c>
      <c r="J52" s="69">
        <v>110.6</v>
      </c>
      <c r="K52" s="69">
        <v>114.3</v>
      </c>
    </row>
    <row r="53" spans="1:14" ht="45">
      <c r="A53" s="19" t="s">
        <v>91</v>
      </c>
      <c r="B53" s="114" t="s">
        <v>80</v>
      </c>
      <c r="C53" s="22" t="s">
        <v>92</v>
      </c>
      <c r="D53" s="70" t="s">
        <v>93</v>
      </c>
      <c r="E53" s="36" t="s">
        <v>181</v>
      </c>
      <c r="F53" s="84" t="s">
        <v>199</v>
      </c>
      <c r="G53" s="36" t="s">
        <v>209</v>
      </c>
      <c r="H53" s="36" t="s">
        <v>229</v>
      </c>
      <c r="I53" s="69">
        <v>100.5</v>
      </c>
      <c r="J53" s="69">
        <v>101.5</v>
      </c>
      <c r="K53" s="69">
        <v>101.5</v>
      </c>
    </row>
    <row r="54" spans="1:14">
      <c r="A54" s="19" t="s">
        <v>94</v>
      </c>
      <c r="B54" s="114" t="s">
        <v>81</v>
      </c>
      <c r="C54" s="22" t="s">
        <v>10</v>
      </c>
      <c r="D54" s="19">
        <v>171.9</v>
      </c>
      <c r="E54" s="75">
        <v>158.30000000000001</v>
      </c>
      <c r="F54" s="75">
        <v>179.4</v>
      </c>
      <c r="G54" s="75">
        <v>182.5</v>
      </c>
      <c r="H54" s="75">
        <v>204.5</v>
      </c>
      <c r="I54" s="24">
        <f>H54/F54%</f>
        <v>113.99108138238573</v>
      </c>
      <c r="J54" s="24">
        <f>H54/D54%</f>
        <v>118.96451425247236</v>
      </c>
      <c r="K54" s="24">
        <f>H54/G54%</f>
        <v>112.05479452054794</v>
      </c>
    </row>
    <row r="55" spans="1:14" ht="31.5" customHeight="1">
      <c r="A55" s="19" t="s">
        <v>95</v>
      </c>
      <c r="B55" s="114" t="s">
        <v>82</v>
      </c>
      <c r="C55" s="22" t="s">
        <v>96</v>
      </c>
      <c r="D55" s="19" t="s">
        <v>97</v>
      </c>
      <c r="E55" s="66" t="s">
        <v>182</v>
      </c>
      <c r="F55" s="69" t="s">
        <v>214</v>
      </c>
      <c r="G55" s="24">
        <v>94</v>
      </c>
      <c r="H55" s="72" t="s">
        <v>226</v>
      </c>
      <c r="I55" s="69">
        <v>107.9</v>
      </c>
      <c r="J55" s="69">
        <v>84.4</v>
      </c>
      <c r="K55" s="69">
        <v>110.2</v>
      </c>
    </row>
    <row r="56" spans="1:14" ht="30">
      <c r="A56" s="95" t="s">
        <v>98</v>
      </c>
      <c r="B56" s="16" t="s">
        <v>231</v>
      </c>
      <c r="C56" s="13" t="s">
        <v>96</v>
      </c>
      <c r="D56" s="6" t="s">
        <v>101</v>
      </c>
      <c r="E56" s="6" t="s">
        <v>183</v>
      </c>
      <c r="F56" s="6" t="s">
        <v>215</v>
      </c>
      <c r="G56" s="96">
        <v>94</v>
      </c>
      <c r="H56" s="97" t="s">
        <v>227</v>
      </c>
      <c r="I56" s="88">
        <v>116.2</v>
      </c>
      <c r="J56" s="88">
        <v>81.599999999999994</v>
      </c>
      <c r="K56" s="88">
        <v>113.2</v>
      </c>
    </row>
    <row r="57" spans="1:14">
      <c r="A57" s="95" t="s">
        <v>99</v>
      </c>
      <c r="B57" s="16" t="s">
        <v>100</v>
      </c>
      <c r="C57" s="13" t="s">
        <v>96</v>
      </c>
      <c r="D57" s="6" t="s">
        <v>102</v>
      </c>
      <c r="E57" s="18" t="s">
        <v>184</v>
      </c>
      <c r="F57" s="18" t="s">
        <v>216</v>
      </c>
      <c r="G57" s="98">
        <v>94</v>
      </c>
      <c r="H57" s="99" t="s">
        <v>228</v>
      </c>
      <c r="I57" s="5">
        <v>124.7</v>
      </c>
      <c r="J57" s="5">
        <v>103.6</v>
      </c>
      <c r="K57" s="5">
        <v>89.8</v>
      </c>
    </row>
    <row r="58" spans="1:14" ht="30.75" customHeight="1">
      <c r="A58" s="40" t="s">
        <v>103</v>
      </c>
      <c r="B58" s="118" t="s">
        <v>104</v>
      </c>
      <c r="C58" s="44"/>
      <c r="D58" s="42"/>
      <c r="E58" s="42"/>
      <c r="F58" s="42"/>
      <c r="G58" s="65"/>
      <c r="H58" s="65"/>
      <c r="I58" s="42"/>
      <c r="J58" s="42"/>
      <c r="K58" s="43">
        <v>102.5</v>
      </c>
      <c r="N58" s="1"/>
    </row>
    <row r="59" spans="1:14" ht="45">
      <c r="A59" s="19" t="s">
        <v>105</v>
      </c>
      <c r="B59" s="114" t="s">
        <v>106</v>
      </c>
      <c r="C59" s="22" t="s">
        <v>24</v>
      </c>
      <c r="D59" s="35">
        <v>94.3</v>
      </c>
      <c r="E59" s="69">
        <v>95.9</v>
      </c>
      <c r="F59" s="69">
        <v>94.5</v>
      </c>
      <c r="G59" s="24">
        <v>97</v>
      </c>
      <c r="H59" s="24">
        <v>99.6</v>
      </c>
      <c r="I59" s="24">
        <f>H59/F59%</f>
        <v>105.39682539682539</v>
      </c>
      <c r="J59" s="24">
        <f>H59/D59%</f>
        <v>105.6203605514316</v>
      </c>
      <c r="K59" s="24">
        <f t="shared" ref="K59:K65" si="3">H59/G59%</f>
        <v>102.68041237113401</v>
      </c>
    </row>
    <row r="60" spans="1:14" ht="48.75" customHeight="1">
      <c r="A60" s="26" t="s">
        <v>109</v>
      </c>
      <c r="B60" s="115" t="s">
        <v>107</v>
      </c>
      <c r="C60" s="29" t="s">
        <v>108</v>
      </c>
      <c r="D60" s="57">
        <v>372.8</v>
      </c>
      <c r="E60" s="55">
        <v>372.8</v>
      </c>
      <c r="F60" s="55">
        <v>372.8</v>
      </c>
      <c r="G60" s="55">
        <v>374.2</v>
      </c>
      <c r="H60" s="55">
        <v>373.4</v>
      </c>
      <c r="I60" s="32">
        <f>H60/F60%</f>
        <v>100.16094420600857</v>
      </c>
      <c r="J60" s="32">
        <f>H60/D60%</f>
        <v>100.16094420600857</v>
      </c>
      <c r="K60" s="32">
        <f t="shared" si="3"/>
        <v>99.78621058257616</v>
      </c>
      <c r="M60" s="1"/>
    </row>
    <row r="61" spans="1:14">
      <c r="A61" s="6" t="s">
        <v>110</v>
      </c>
      <c r="B61" s="16" t="s">
        <v>111</v>
      </c>
      <c r="C61" s="13" t="s">
        <v>108</v>
      </c>
      <c r="D61" s="7">
        <v>213.3</v>
      </c>
      <c r="E61" s="7">
        <v>214.3</v>
      </c>
      <c r="F61" s="7">
        <v>214.3</v>
      </c>
      <c r="G61" s="7">
        <v>214.7</v>
      </c>
      <c r="H61" s="7">
        <v>214.9</v>
      </c>
      <c r="I61" s="9">
        <f>H61/F61%</f>
        <v>100.27998133457768</v>
      </c>
      <c r="J61" s="9">
        <f>H61/D61%</f>
        <v>100.75011720581341</v>
      </c>
      <c r="K61" s="9">
        <f t="shared" si="3"/>
        <v>100.093153237075</v>
      </c>
    </row>
    <row r="62" spans="1:14">
      <c r="A62" s="85" t="s">
        <v>112</v>
      </c>
      <c r="B62" s="119" t="s">
        <v>115</v>
      </c>
      <c r="C62" s="86" t="s">
        <v>108</v>
      </c>
      <c r="D62" s="92">
        <v>0.6</v>
      </c>
      <c r="E62" s="87">
        <v>0</v>
      </c>
      <c r="F62" s="87">
        <v>0</v>
      </c>
      <c r="G62" s="87">
        <v>0.6</v>
      </c>
      <c r="H62" s="87">
        <v>0.6</v>
      </c>
      <c r="I62" s="87">
        <v>0</v>
      </c>
      <c r="J62" s="87">
        <f>H62/D62%</f>
        <v>100</v>
      </c>
      <c r="K62" s="87">
        <f t="shared" si="3"/>
        <v>100</v>
      </c>
    </row>
    <row r="63" spans="1:14" ht="30">
      <c r="A63" s="19" t="s">
        <v>113</v>
      </c>
      <c r="B63" s="114" t="s">
        <v>116</v>
      </c>
      <c r="C63" s="22" t="s">
        <v>108</v>
      </c>
      <c r="D63" s="35">
        <v>3.54</v>
      </c>
      <c r="E63" s="69">
        <v>4.22</v>
      </c>
      <c r="F63" s="80">
        <v>4.8</v>
      </c>
      <c r="G63" s="80">
        <v>3.3</v>
      </c>
      <c r="H63" s="24">
        <v>36.86</v>
      </c>
      <c r="I63" s="24">
        <f t="shared" ref="I63:I70" si="4">H63/F63%</f>
        <v>767.91666666666663</v>
      </c>
      <c r="J63" s="24">
        <f>H63/D63%</f>
        <v>1041.2429378531074</v>
      </c>
      <c r="K63" s="24">
        <f t="shared" si="3"/>
        <v>1116.969696969697</v>
      </c>
    </row>
    <row r="64" spans="1:14" ht="61.5" customHeight="1">
      <c r="A64" s="19" t="s">
        <v>114</v>
      </c>
      <c r="B64" s="114" t="s">
        <v>117</v>
      </c>
      <c r="C64" s="22" t="s">
        <v>24</v>
      </c>
      <c r="D64" s="35">
        <v>69.8</v>
      </c>
      <c r="E64" s="69">
        <v>67.400000000000006</v>
      </c>
      <c r="F64" s="69">
        <v>66.3</v>
      </c>
      <c r="G64" s="69">
        <v>66.3</v>
      </c>
      <c r="H64" s="69">
        <v>57.3</v>
      </c>
      <c r="I64" s="24">
        <f t="shared" si="4"/>
        <v>86.425339366515843</v>
      </c>
      <c r="J64" s="24">
        <f>H64/F64%</f>
        <v>86.425339366515843</v>
      </c>
      <c r="K64" s="24">
        <v>113.1</v>
      </c>
    </row>
    <row r="65" spans="1:15" ht="31.5" customHeight="1">
      <c r="A65" s="26" t="s">
        <v>118</v>
      </c>
      <c r="B65" s="115" t="s">
        <v>119</v>
      </c>
      <c r="C65" s="29" t="s">
        <v>24</v>
      </c>
      <c r="D65" s="57">
        <v>74.099999999999994</v>
      </c>
      <c r="E65" s="55">
        <v>72.3</v>
      </c>
      <c r="F65" s="55">
        <v>70.5</v>
      </c>
      <c r="G65" s="55">
        <v>68.5</v>
      </c>
      <c r="H65" s="55">
        <v>66.8</v>
      </c>
      <c r="I65" s="83">
        <f t="shared" si="4"/>
        <v>94.751773049645394</v>
      </c>
      <c r="J65" s="83">
        <f>H65/D65%</f>
        <v>90.148448043184885</v>
      </c>
      <c r="K65" s="83">
        <f t="shared" si="3"/>
        <v>97.518248175182464</v>
      </c>
    </row>
    <row r="66" spans="1:15">
      <c r="A66" s="6" t="s">
        <v>120</v>
      </c>
      <c r="B66" s="16" t="s">
        <v>124</v>
      </c>
      <c r="C66" s="13" t="s">
        <v>24</v>
      </c>
      <c r="D66" s="79">
        <v>74</v>
      </c>
      <c r="E66" s="9">
        <v>70</v>
      </c>
      <c r="F66" s="4">
        <v>67</v>
      </c>
      <c r="G66" s="4">
        <v>63</v>
      </c>
      <c r="H66" s="4">
        <v>60</v>
      </c>
      <c r="I66" s="103">
        <f t="shared" si="4"/>
        <v>89.552238805970148</v>
      </c>
      <c r="J66" s="103">
        <f>H66/D66%</f>
        <v>81.081081081081081</v>
      </c>
      <c r="K66" s="103">
        <f t="shared" ref="K66:K69" si="5">H66/G66%</f>
        <v>95.238095238095241</v>
      </c>
    </row>
    <row r="67" spans="1:15">
      <c r="A67" s="6" t="s">
        <v>121</v>
      </c>
      <c r="B67" s="16" t="s">
        <v>125</v>
      </c>
      <c r="C67" s="13" t="s">
        <v>24</v>
      </c>
      <c r="D67" s="79">
        <v>78</v>
      </c>
      <c r="E67" s="4">
        <v>77</v>
      </c>
      <c r="F67" s="4">
        <v>76</v>
      </c>
      <c r="G67" s="4">
        <v>75</v>
      </c>
      <c r="H67" s="4">
        <v>72.8</v>
      </c>
      <c r="I67" s="103">
        <f t="shared" si="4"/>
        <v>95.78947368421052</v>
      </c>
      <c r="J67" s="103">
        <f>H67/D67%</f>
        <v>93.333333333333329</v>
      </c>
      <c r="K67" s="103">
        <f t="shared" si="5"/>
        <v>97.066666666666663</v>
      </c>
    </row>
    <row r="68" spans="1:15">
      <c r="A68" s="6" t="s">
        <v>122</v>
      </c>
      <c r="B68" s="16" t="s">
        <v>126</v>
      </c>
      <c r="C68" s="13" t="s">
        <v>24</v>
      </c>
      <c r="D68" s="79">
        <v>74</v>
      </c>
      <c r="E68" s="9">
        <v>73</v>
      </c>
      <c r="F68" s="4">
        <v>72</v>
      </c>
      <c r="G68" s="4">
        <v>71</v>
      </c>
      <c r="H68" s="4">
        <v>70.599999999999994</v>
      </c>
      <c r="I68" s="103">
        <f t="shared" si="4"/>
        <v>98.055555555555557</v>
      </c>
      <c r="J68" s="103">
        <f>I68/D68%</f>
        <v>132.50750750750751</v>
      </c>
      <c r="K68" s="103">
        <f t="shared" si="5"/>
        <v>99.436619718309856</v>
      </c>
    </row>
    <row r="69" spans="1:15">
      <c r="A69" s="6" t="s">
        <v>123</v>
      </c>
      <c r="B69" s="16" t="s">
        <v>127</v>
      </c>
      <c r="C69" s="13" t="s">
        <v>24</v>
      </c>
      <c r="D69" s="79">
        <v>70.5</v>
      </c>
      <c r="E69" s="4">
        <v>69</v>
      </c>
      <c r="F69" s="4">
        <v>67</v>
      </c>
      <c r="G69" s="4">
        <v>65</v>
      </c>
      <c r="H69" s="4">
        <v>63.7</v>
      </c>
      <c r="I69" s="103">
        <f t="shared" si="4"/>
        <v>95.074626865671647</v>
      </c>
      <c r="J69" s="103">
        <f>I69/D69%</f>
        <v>134.85762675981795</v>
      </c>
      <c r="K69" s="103">
        <f t="shared" si="5"/>
        <v>98</v>
      </c>
    </row>
    <row r="70" spans="1:15" ht="45">
      <c r="A70" s="26" t="s">
        <v>128</v>
      </c>
      <c r="B70" s="115" t="s">
        <v>129</v>
      </c>
      <c r="C70" s="29" t="s">
        <v>24</v>
      </c>
      <c r="D70" s="82">
        <v>71</v>
      </c>
      <c r="E70" s="83">
        <v>71.099999999999994</v>
      </c>
      <c r="F70" s="83">
        <v>76</v>
      </c>
      <c r="G70" s="83">
        <v>87</v>
      </c>
      <c r="H70" s="83">
        <v>76</v>
      </c>
      <c r="I70" s="32">
        <f t="shared" si="4"/>
        <v>100</v>
      </c>
      <c r="J70" s="32">
        <f>H70/D70%</f>
        <v>107.04225352112677</v>
      </c>
      <c r="K70" s="32">
        <f>H70/G70%</f>
        <v>87.356321839080465</v>
      </c>
    </row>
    <row r="71" spans="1:15" ht="28.5">
      <c r="A71" s="59" t="s">
        <v>130</v>
      </c>
      <c r="B71" s="116" t="s">
        <v>131</v>
      </c>
      <c r="C71" s="60"/>
      <c r="D71" s="61"/>
      <c r="E71" s="61"/>
      <c r="F71" s="61"/>
      <c r="G71" s="61"/>
      <c r="H71" s="61"/>
      <c r="I71" s="61"/>
      <c r="J71" s="61"/>
      <c r="K71" s="62">
        <f>(K72+K76+K79+K80)/4</f>
        <v>76.768438228226543</v>
      </c>
    </row>
    <row r="72" spans="1:15" ht="14.25" customHeight="1">
      <c r="A72" s="26" t="s">
        <v>132</v>
      </c>
      <c r="B72" s="115" t="s">
        <v>133</v>
      </c>
      <c r="C72" s="29" t="s">
        <v>57</v>
      </c>
      <c r="D72" s="57">
        <v>9954</v>
      </c>
      <c r="E72" s="55">
        <v>9954</v>
      </c>
      <c r="F72" s="46">
        <v>9954</v>
      </c>
      <c r="G72" s="46">
        <v>9954</v>
      </c>
      <c r="H72" s="33">
        <v>9954</v>
      </c>
      <c r="I72" s="34">
        <v>100</v>
      </c>
      <c r="J72" s="34">
        <v>100</v>
      </c>
      <c r="K72" s="34">
        <f>(K73+K75)/2</f>
        <v>83.137794045073207</v>
      </c>
    </row>
    <row r="73" spans="1:15" ht="16.5" customHeight="1">
      <c r="A73" s="6" t="s">
        <v>136</v>
      </c>
      <c r="B73" s="16" t="s">
        <v>134</v>
      </c>
      <c r="C73" s="13" t="s">
        <v>57</v>
      </c>
      <c r="D73" s="7">
        <v>6009</v>
      </c>
      <c r="E73" s="8">
        <v>6024</v>
      </c>
      <c r="F73" s="8">
        <v>6037</v>
      </c>
      <c r="G73" s="8">
        <v>6079</v>
      </c>
      <c r="H73" s="8">
        <v>6053.2</v>
      </c>
      <c r="I73" s="4">
        <f>H73/F73%</f>
        <v>100.2683452045718</v>
      </c>
      <c r="J73" s="4">
        <f>H73/D73%</f>
        <v>100.73556332168413</v>
      </c>
      <c r="K73" s="4">
        <f>H73/G73%</f>
        <v>99.575588090146411</v>
      </c>
      <c r="O73" s="1"/>
    </row>
    <row r="74" spans="1:15">
      <c r="A74" s="18"/>
      <c r="B74" s="16" t="s">
        <v>135</v>
      </c>
      <c r="C74" s="13" t="s">
        <v>57</v>
      </c>
      <c r="D74" s="10">
        <v>1310</v>
      </c>
      <c r="E74" s="10">
        <v>1317</v>
      </c>
      <c r="F74" s="10">
        <v>1330.2</v>
      </c>
      <c r="G74" s="10">
        <v>1361</v>
      </c>
      <c r="H74" s="10">
        <v>1345.1</v>
      </c>
      <c r="I74" s="10">
        <f>H74/F74%</f>
        <v>101.12013231093069</v>
      </c>
      <c r="J74" s="10">
        <f>H74/D74%</f>
        <v>102.67938931297709</v>
      </c>
      <c r="K74" s="10">
        <f>H74/G74%</f>
        <v>98.831741366642177</v>
      </c>
    </row>
    <row r="75" spans="1:15" ht="43.5" customHeight="1">
      <c r="A75" s="6" t="s">
        <v>137</v>
      </c>
      <c r="B75" s="16" t="s">
        <v>138</v>
      </c>
      <c r="C75" s="13" t="s">
        <v>57</v>
      </c>
      <c r="D75" s="6" t="s">
        <v>198</v>
      </c>
      <c r="E75" s="17" t="s">
        <v>185</v>
      </c>
      <c r="F75" s="17" t="s">
        <v>195</v>
      </c>
      <c r="G75" s="17" t="s">
        <v>210</v>
      </c>
      <c r="H75" s="17" t="s">
        <v>218</v>
      </c>
      <c r="I75" s="14">
        <v>97.8</v>
      </c>
      <c r="J75" s="9">
        <v>91.3</v>
      </c>
      <c r="K75" s="9">
        <v>66.7</v>
      </c>
    </row>
    <row r="76" spans="1:15" ht="15.75" customHeight="1">
      <c r="A76" s="26" t="s">
        <v>139</v>
      </c>
      <c r="B76" s="115" t="s">
        <v>140</v>
      </c>
      <c r="C76" s="29" t="s">
        <v>143</v>
      </c>
      <c r="D76" s="28">
        <v>49.6</v>
      </c>
      <c r="E76" s="55">
        <v>42.8</v>
      </c>
      <c r="F76" s="55">
        <v>43.1</v>
      </c>
      <c r="G76" s="32">
        <v>66</v>
      </c>
      <c r="H76" s="34">
        <v>41</v>
      </c>
      <c r="I76" s="34">
        <f>H76/F76%</f>
        <v>95.127610208816705</v>
      </c>
      <c r="J76" s="34">
        <f>H76/D76%</f>
        <v>82.661290322580641</v>
      </c>
      <c r="K76" s="34">
        <f>H76/G76%</f>
        <v>62.121212121212118</v>
      </c>
    </row>
    <row r="77" spans="1:15">
      <c r="A77" s="6" t="s">
        <v>141</v>
      </c>
      <c r="B77" s="16" t="s">
        <v>142</v>
      </c>
      <c r="C77" s="13" t="s">
        <v>143</v>
      </c>
      <c r="D77" s="12">
        <v>34.1</v>
      </c>
      <c r="E77" s="5">
        <v>20.2</v>
      </c>
      <c r="F77" s="5">
        <v>28.7</v>
      </c>
      <c r="G77" s="4">
        <v>55</v>
      </c>
      <c r="H77" s="5">
        <v>20.6</v>
      </c>
      <c r="I77" s="4">
        <f>H77/F77%</f>
        <v>71.777003484320574</v>
      </c>
      <c r="J77" s="4">
        <f>H77/D77%</f>
        <v>60.410557184750736</v>
      </c>
      <c r="K77" s="4">
        <f>H77/G77%</f>
        <v>37.454545454545453</v>
      </c>
    </row>
    <row r="78" spans="1:15">
      <c r="A78" s="6" t="s">
        <v>145</v>
      </c>
      <c r="B78" s="11" t="s">
        <v>144</v>
      </c>
      <c r="C78" s="13" t="s">
        <v>143</v>
      </c>
      <c r="D78" s="12">
        <v>15.5</v>
      </c>
      <c r="E78" s="5">
        <v>22.6</v>
      </c>
      <c r="F78" s="5">
        <v>14.4</v>
      </c>
      <c r="G78" s="4">
        <v>10</v>
      </c>
      <c r="H78" s="5">
        <v>20.399999999999999</v>
      </c>
      <c r="I78" s="4">
        <f>H78/F78%</f>
        <v>141.66666666666663</v>
      </c>
      <c r="J78" s="4">
        <f>I78/D78%</f>
        <v>913.97849462365571</v>
      </c>
      <c r="K78" s="4">
        <f>H78/G78%</f>
        <v>203.99999999999997</v>
      </c>
    </row>
    <row r="79" spans="1:15" ht="30">
      <c r="A79" s="26" t="s">
        <v>146</v>
      </c>
      <c r="B79" s="115" t="s">
        <v>148</v>
      </c>
      <c r="C79" s="29" t="s">
        <v>149</v>
      </c>
      <c r="D79" s="57">
        <v>0.26</v>
      </c>
      <c r="E79" s="55">
        <v>0.22</v>
      </c>
      <c r="F79" s="55">
        <v>0.23</v>
      </c>
      <c r="G79" s="55">
        <v>0.35</v>
      </c>
      <c r="H79" s="55">
        <v>0.22</v>
      </c>
      <c r="I79" s="32">
        <f>H79/F79%</f>
        <v>95.652173913043484</v>
      </c>
      <c r="J79" s="32">
        <f>H79/D79%</f>
        <v>84.615384615384613</v>
      </c>
      <c r="K79" s="32">
        <f>H79/G79%</f>
        <v>62.857142857142861</v>
      </c>
    </row>
    <row r="80" spans="1:15" ht="18" customHeight="1">
      <c r="A80" s="26" t="s">
        <v>147</v>
      </c>
      <c r="B80" s="115" t="s">
        <v>150</v>
      </c>
      <c r="C80" s="29" t="s">
        <v>143</v>
      </c>
      <c r="D80" s="76">
        <v>4824.3999999999996</v>
      </c>
      <c r="E80" s="77">
        <v>4867.1000000000004</v>
      </c>
      <c r="F80" s="78">
        <v>4903.5</v>
      </c>
      <c r="G80" s="78">
        <v>4998.1000000000004</v>
      </c>
      <c r="H80" s="78">
        <v>4946</v>
      </c>
      <c r="I80" s="32">
        <f>H80/F80%</f>
        <v>100.86672784745591</v>
      </c>
      <c r="J80" s="32">
        <f>H80/D80%</f>
        <v>102.52052068651024</v>
      </c>
      <c r="K80" s="32">
        <f>H80/G80%</f>
        <v>98.957603889477994</v>
      </c>
    </row>
    <row r="81" spans="1:11" ht="33" customHeight="1">
      <c r="A81" s="59" t="s">
        <v>151</v>
      </c>
      <c r="B81" s="116" t="s">
        <v>152</v>
      </c>
      <c r="C81" s="44"/>
      <c r="D81" s="42"/>
      <c r="E81" s="42"/>
      <c r="F81" s="42"/>
      <c r="G81" s="42"/>
      <c r="H81" s="42"/>
      <c r="I81" s="42"/>
      <c r="J81" s="42"/>
      <c r="K81" s="43">
        <f>(K82+K83+K84+K85+K86+K88)/6</f>
        <v>56.542434678789554</v>
      </c>
    </row>
    <row r="82" spans="1:11" ht="32.25" customHeight="1">
      <c r="A82" s="26" t="s">
        <v>154</v>
      </c>
      <c r="B82" s="115" t="s">
        <v>153</v>
      </c>
      <c r="C82" s="29" t="s">
        <v>143</v>
      </c>
      <c r="D82" s="28">
        <v>13.5</v>
      </c>
      <c r="E82" s="55">
        <v>10.8</v>
      </c>
      <c r="F82" s="32">
        <v>10.73</v>
      </c>
      <c r="G82" s="32">
        <v>8</v>
      </c>
      <c r="H82" s="55">
        <v>9.3000000000000007</v>
      </c>
      <c r="I82" s="32">
        <f>H82/F82%</f>
        <v>86.67287977632806</v>
      </c>
      <c r="J82" s="32">
        <f>H82/D82%</f>
        <v>68.888888888888886</v>
      </c>
      <c r="K82" s="32">
        <v>83.8</v>
      </c>
    </row>
    <row r="83" spans="1:11" ht="45" customHeight="1">
      <c r="A83" s="26" t="s">
        <v>155</v>
      </c>
      <c r="B83" s="115" t="s">
        <v>157</v>
      </c>
      <c r="C83" s="29" t="s">
        <v>156</v>
      </c>
      <c r="D83" s="26" t="s">
        <v>158</v>
      </c>
      <c r="E83" s="26" t="s">
        <v>186</v>
      </c>
      <c r="F83" s="26" t="s">
        <v>191</v>
      </c>
      <c r="G83" s="26" t="s">
        <v>211</v>
      </c>
      <c r="H83" s="26" t="s">
        <v>219</v>
      </c>
      <c r="I83" s="32">
        <v>95</v>
      </c>
      <c r="J83" s="55">
        <v>72.400000000000006</v>
      </c>
      <c r="K83" s="55">
        <v>76.5</v>
      </c>
    </row>
    <row r="84" spans="1:11" ht="32.25" customHeight="1">
      <c r="A84" s="26" t="s">
        <v>159</v>
      </c>
      <c r="B84" s="115" t="s">
        <v>160</v>
      </c>
      <c r="C84" s="29" t="s">
        <v>143</v>
      </c>
      <c r="D84" s="28">
        <v>1.33</v>
      </c>
      <c r="E84" s="55">
        <v>2.75</v>
      </c>
      <c r="F84" s="58">
        <v>0.7</v>
      </c>
      <c r="G84" s="58">
        <v>1.7</v>
      </c>
      <c r="H84" s="55">
        <v>0.63</v>
      </c>
      <c r="I84" s="32">
        <f>H84/F84%</f>
        <v>90.000000000000014</v>
      </c>
      <c r="J84" s="32">
        <f>H84/D84%</f>
        <v>47.368421052631575</v>
      </c>
      <c r="K84" s="32">
        <f>H84/G84%</f>
        <v>37.058823529411761</v>
      </c>
    </row>
    <row r="85" spans="1:11" ht="16.5" customHeight="1">
      <c r="A85" s="26" t="s">
        <v>161</v>
      </c>
      <c r="B85" s="115" t="s">
        <v>162</v>
      </c>
      <c r="C85" s="29" t="s">
        <v>156</v>
      </c>
      <c r="D85" s="26" t="s">
        <v>177</v>
      </c>
      <c r="E85" s="26" t="s">
        <v>187</v>
      </c>
      <c r="F85" s="26" t="s">
        <v>192</v>
      </c>
      <c r="G85" s="26" t="s">
        <v>212</v>
      </c>
      <c r="H85" s="26" t="s">
        <v>220</v>
      </c>
      <c r="I85" s="32">
        <v>85</v>
      </c>
      <c r="J85" s="32">
        <v>37.799999999999997</v>
      </c>
      <c r="K85" s="32">
        <v>34</v>
      </c>
    </row>
    <row r="86" spans="1:11" ht="29.25" customHeight="1">
      <c r="A86" s="26" t="s">
        <v>165</v>
      </c>
      <c r="B86" s="115" t="s">
        <v>163</v>
      </c>
      <c r="C86" s="29" t="s">
        <v>156</v>
      </c>
      <c r="D86" s="26" t="s">
        <v>164</v>
      </c>
      <c r="E86" s="26" t="s">
        <v>188</v>
      </c>
      <c r="F86" s="26" t="s">
        <v>193</v>
      </c>
      <c r="G86" s="26" t="s">
        <v>189</v>
      </c>
      <c r="H86" s="26" t="s">
        <v>221</v>
      </c>
      <c r="I86" s="55">
        <v>71.400000000000006</v>
      </c>
      <c r="J86" s="55">
        <v>48.4</v>
      </c>
      <c r="K86" s="55">
        <v>54.5</v>
      </c>
    </row>
    <row r="87" spans="1:11" ht="30">
      <c r="A87" s="6" t="s">
        <v>166</v>
      </c>
      <c r="B87" s="16" t="s">
        <v>167</v>
      </c>
      <c r="C87" s="13" t="s">
        <v>156</v>
      </c>
      <c r="D87" s="6" t="s">
        <v>168</v>
      </c>
      <c r="E87" s="6" t="s">
        <v>189</v>
      </c>
      <c r="F87" s="6" t="s">
        <v>194</v>
      </c>
      <c r="G87" s="6" t="s">
        <v>213</v>
      </c>
      <c r="H87" s="6" t="s">
        <v>222</v>
      </c>
      <c r="I87" s="9">
        <v>63</v>
      </c>
      <c r="J87" s="88">
        <v>44.7</v>
      </c>
      <c r="K87" s="9">
        <v>50</v>
      </c>
    </row>
    <row r="88" spans="1:11" ht="60">
      <c r="A88" s="26" t="s">
        <v>169</v>
      </c>
      <c r="B88" s="115" t="s">
        <v>170</v>
      </c>
      <c r="C88" s="29" t="s">
        <v>24</v>
      </c>
      <c r="D88" s="28">
        <v>4.55</v>
      </c>
      <c r="E88" s="55">
        <v>4.8600000000000003</v>
      </c>
      <c r="F88" s="55">
        <v>3.35</v>
      </c>
      <c r="G88" s="55">
        <v>4.2699999999999996</v>
      </c>
      <c r="H88" s="55">
        <v>2.2799999999999998</v>
      </c>
      <c r="I88" s="32">
        <f>H88/F88%</f>
        <v>68.0597014925373</v>
      </c>
      <c r="J88" s="32">
        <f>H88/D88%</f>
        <v>50.109890109890109</v>
      </c>
      <c r="K88" s="32">
        <f>H88/G88%</f>
        <v>53.395784543325526</v>
      </c>
    </row>
    <row r="89" spans="1:11" ht="57">
      <c r="A89" s="59" t="s">
        <v>171</v>
      </c>
      <c r="B89" s="116" t="s">
        <v>172</v>
      </c>
      <c r="C89" s="60"/>
      <c r="D89" s="61"/>
      <c r="E89" s="61"/>
      <c r="F89" s="61"/>
      <c r="G89" s="61"/>
      <c r="H89" s="61"/>
      <c r="I89" s="61"/>
      <c r="J89" s="61"/>
      <c r="K89" s="62">
        <v>100</v>
      </c>
    </row>
    <row r="90" spans="1:11" ht="45">
      <c r="A90" s="85" t="s">
        <v>173</v>
      </c>
      <c r="B90" s="119" t="s">
        <v>175</v>
      </c>
      <c r="C90" s="86" t="s">
        <v>24</v>
      </c>
      <c r="D90" s="86">
        <v>52.6</v>
      </c>
      <c r="E90" s="87">
        <v>54</v>
      </c>
      <c r="F90" s="87">
        <v>55</v>
      </c>
      <c r="G90" s="87">
        <v>56</v>
      </c>
      <c r="H90" s="87">
        <v>56</v>
      </c>
      <c r="I90" s="87">
        <f>H90/F90%</f>
        <v>101.81818181818181</v>
      </c>
      <c r="J90" s="87">
        <f>H90/F90%</f>
        <v>101.81818181818181</v>
      </c>
      <c r="K90" s="87">
        <f>H90/G90%</f>
        <v>99.999999999999986</v>
      </c>
    </row>
    <row r="91" spans="1:11" ht="44.25" customHeight="1">
      <c r="A91" s="18"/>
      <c r="B91" s="120" t="s">
        <v>235</v>
      </c>
      <c r="C91" s="5"/>
      <c r="D91" s="5"/>
      <c r="E91" s="5"/>
      <c r="F91" s="5"/>
      <c r="G91" s="5"/>
      <c r="H91" s="5"/>
      <c r="I91" s="5"/>
      <c r="J91" s="5"/>
      <c r="K91" s="81">
        <f>(K7+K12+K40+K58+K71+K81+K89)/7</f>
        <v>89.40309438778263</v>
      </c>
    </row>
    <row r="92" spans="1:11">
      <c r="A92" s="93"/>
      <c r="B92" s="94"/>
      <c r="C92" s="94"/>
      <c r="D92" s="94"/>
      <c r="E92" s="94"/>
      <c r="F92" s="94"/>
      <c r="G92" s="94"/>
      <c r="H92" s="94"/>
      <c r="I92" s="94"/>
      <c r="J92" s="94"/>
      <c r="K92" s="94"/>
    </row>
    <row r="93" spans="1:11">
      <c r="A93" s="93"/>
      <c r="B93" s="121" t="s">
        <v>230</v>
      </c>
      <c r="C93" s="122"/>
      <c r="D93" s="122"/>
      <c r="E93" s="122"/>
      <c r="F93" s="122"/>
      <c r="G93" s="122"/>
      <c r="H93" s="122"/>
      <c r="I93" s="123"/>
      <c r="J93" s="94"/>
      <c r="K93" s="94"/>
    </row>
    <row r="94" spans="1:11">
      <c r="A94" s="93"/>
      <c r="B94" s="121" t="s">
        <v>232</v>
      </c>
      <c r="C94" s="122"/>
      <c r="D94" s="122"/>
      <c r="E94" s="122"/>
      <c r="F94" s="122"/>
      <c r="G94" s="122"/>
      <c r="H94" s="122"/>
      <c r="I94" s="123"/>
      <c r="J94" s="94"/>
      <c r="K94" s="94"/>
    </row>
    <row r="95" spans="1:11">
      <c r="A95" s="93"/>
      <c r="B95" s="121" t="s">
        <v>234</v>
      </c>
      <c r="C95" s="122"/>
      <c r="D95" s="122"/>
      <c r="E95" s="122"/>
      <c r="F95" s="122"/>
      <c r="G95" s="122"/>
      <c r="H95" s="122"/>
      <c r="I95" s="123"/>
      <c r="J95" s="94"/>
      <c r="K95" s="94"/>
    </row>
    <row r="96" spans="1:11">
      <c r="A96" s="93"/>
      <c r="B96" s="124" t="s">
        <v>233</v>
      </c>
      <c r="C96" s="125"/>
      <c r="D96" s="125"/>
      <c r="E96" s="125"/>
      <c r="F96" s="125"/>
      <c r="G96" s="125"/>
      <c r="H96" s="125"/>
      <c r="I96" s="126"/>
      <c r="J96" s="94"/>
      <c r="K96" s="94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</sheetData>
  <mergeCells count="20">
    <mergeCell ref="H5:H6"/>
    <mergeCell ref="G3:G4"/>
    <mergeCell ref="G5:G6"/>
    <mergeCell ref="B93:I93"/>
    <mergeCell ref="B94:I94"/>
    <mergeCell ref="B95:I95"/>
    <mergeCell ref="B96:I96"/>
    <mergeCell ref="A1:K1"/>
    <mergeCell ref="A2:K2"/>
    <mergeCell ref="F3:F4"/>
    <mergeCell ref="F5:F6"/>
    <mergeCell ref="B3:B6"/>
    <mergeCell ref="C3:C6"/>
    <mergeCell ref="I3:K4"/>
    <mergeCell ref="A3:A6"/>
    <mergeCell ref="E3:E4"/>
    <mergeCell ref="E5:E6"/>
    <mergeCell ref="D3:D4"/>
    <mergeCell ref="D5:D6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79"/>
  <sheetViews>
    <sheetView workbookViewId="0">
      <selection sqref="A1:XFD1048576"/>
    </sheetView>
  </sheetViews>
  <sheetFormatPr defaultRowHeight="15"/>
  <cols>
    <col min="1" max="1" width="5" customWidth="1"/>
    <col min="2" max="2" width="40.140625" customWidth="1"/>
    <col min="3" max="3" width="9.85546875" customWidth="1"/>
    <col min="4" max="4" width="9" customWidth="1"/>
    <col min="5" max="6" width="9.7109375" customWidth="1"/>
    <col min="7" max="7" width="9.5703125" customWidth="1"/>
    <col min="8" max="8" width="9.85546875" customWidth="1"/>
    <col min="9" max="9" width="8.7109375" customWidth="1"/>
    <col min="10" max="10" width="9.5703125" customWidth="1"/>
    <col min="11" max="11" width="9.42578125" customWidth="1"/>
  </cols>
  <sheetData>
    <row r="1" spans="1:11" ht="35.25" customHeight="1">
      <c r="A1" s="133" t="s">
        <v>237</v>
      </c>
      <c r="B1" s="134"/>
      <c r="C1" s="134"/>
      <c r="D1" s="134"/>
      <c r="E1" s="134"/>
      <c r="F1" s="134"/>
      <c r="G1" s="134"/>
      <c r="H1" s="134"/>
      <c r="I1" s="134"/>
      <c r="J1" s="134"/>
      <c r="K1" s="135"/>
    </row>
    <row r="2" spans="1:11" ht="15.75" customHeight="1">
      <c r="A2" s="132" t="s">
        <v>0</v>
      </c>
      <c r="B2" s="131" t="s">
        <v>1</v>
      </c>
      <c r="C2" s="131" t="s">
        <v>2</v>
      </c>
      <c r="D2" s="131" t="s">
        <v>3</v>
      </c>
      <c r="E2" s="131" t="s">
        <v>4</v>
      </c>
      <c r="F2" s="129" t="s">
        <v>4</v>
      </c>
      <c r="G2" s="129" t="s">
        <v>201</v>
      </c>
      <c r="H2" s="129" t="s">
        <v>4</v>
      </c>
      <c r="I2" s="131" t="s">
        <v>238</v>
      </c>
      <c r="J2" s="131"/>
      <c r="K2" s="131"/>
    </row>
    <row r="3" spans="1:11" ht="16.5" customHeight="1">
      <c r="A3" s="132"/>
      <c r="B3" s="131"/>
      <c r="C3" s="131"/>
      <c r="D3" s="131"/>
      <c r="E3" s="131"/>
      <c r="F3" s="130"/>
      <c r="G3" s="130"/>
      <c r="H3" s="130"/>
      <c r="I3" s="131"/>
      <c r="J3" s="131"/>
      <c r="K3" s="131"/>
    </row>
    <row r="4" spans="1:11" ht="30.75" customHeight="1">
      <c r="A4" s="132"/>
      <c r="B4" s="131"/>
      <c r="C4" s="131"/>
      <c r="D4" s="131">
        <v>2015</v>
      </c>
      <c r="E4" s="131">
        <v>2016</v>
      </c>
      <c r="F4" s="129">
        <v>2017</v>
      </c>
      <c r="G4" s="129">
        <v>2018</v>
      </c>
      <c r="H4" s="129">
        <v>2018</v>
      </c>
      <c r="I4" s="104" t="s">
        <v>5</v>
      </c>
      <c r="J4" s="104" t="s">
        <v>6</v>
      </c>
      <c r="K4" s="104" t="s">
        <v>7</v>
      </c>
    </row>
    <row r="5" spans="1:11">
      <c r="A5" s="132"/>
      <c r="B5" s="131"/>
      <c r="C5" s="131"/>
      <c r="D5" s="131"/>
      <c r="E5" s="131"/>
      <c r="F5" s="130"/>
      <c r="G5" s="130"/>
      <c r="H5" s="130"/>
      <c r="I5" s="104">
        <v>2017</v>
      </c>
      <c r="J5" s="104">
        <v>2015</v>
      </c>
      <c r="K5" s="104">
        <v>2018</v>
      </c>
    </row>
    <row r="6" spans="1:11" ht="16.5" customHeight="1">
      <c r="A6" s="6" t="s">
        <v>8</v>
      </c>
      <c r="B6" s="15" t="s">
        <v>239</v>
      </c>
      <c r="C6" s="13" t="s">
        <v>13</v>
      </c>
      <c r="D6" s="46">
        <v>11.5</v>
      </c>
      <c r="E6" s="46">
        <v>11.4</v>
      </c>
      <c r="F6" s="46">
        <v>10.1</v>
      </c>
      <c r="G6" s="46">
        <v>12.5</v>
      </c>
      <c r="H6" s="46">
        <v>9.5</v>
      </c>
      <c r="I6" s="34">
        <f>H6/F6%</f>
        <v>94.059405940594061</v>
      </c>
      <c r="J6" s="34">
        <f>H6/D6%</f>
        <v>82.608695652173907</v>
      </c>
      <c r="K6" s="34">
        <f>H6/G6%</f>
        <v>76</v>
      </c>
    </row>
    <row r="7" spans="1:11">
      <c r="A7" s="6" t="s">
        <v>18</v>
      </c>
      <c r="B7" s="16" t="s">
        <v>240</v>
      </c>
      <c r="C7" s="105" t="s">
        <v>13</v>
      </c>
      <c r="D7" s="46">
        <v>17.100000000000001</v>
      </c>
      <c r="E7" s="46">
        <v>17.7</v>
      </c>
      <c r="F7" s="46">
        <v>17.600000000000001</v>
      </c>
      <c r="G7" s="46">
        <v>16.7</v>
      </c>
      <c r="H7" s="46">
        <v>16.899999999999999</v>
      </c>
      <c r="I7" s="34">
        <f>H7/F7%</f>
        <v>96.022727272727252</v>
      </c>
      <c r="J7" s="34">
        <f>H7/D7%</f>
        <v>98.830409356725127</v>
      </c>
      <c r="K7" s="34">
        <v>98.8</v>
      </c>
    </row>
    <row r="8" spans="1:11" ht="45" customHeight="1">
      <c r="A8" s="6" t="s">
        <v>61</v>
      </c>
      <c r="B8" s="11" t="s">
        <v>43</v>
      </c>
      <c r="C8" s="13" t="s">
        <v>26</v>
      </c>
      <c r="D8" s="35" t="s">
        <v>44</v>
      </c>
      <c r="E8" s="23">
        <v>26824.799999999999</v>
      </c>
      <c r="F8" s="23">
        <v>29078.3</v>
      </c>
      <c r="G8" s="23">
        <v>31113</v>
      </c>
      <c r="H8" s="23">
        <v>32154</v>
      </c>
      <c r="I8" s="24">
        <f t="shared" ref="I8:I11" si="0">H8/F8%</f>
        <v>110.57730334992073</v>
      </c>
      <c r="J8" s="24">
        <v>130</v>
      </c>
      <c r="K8" s="24">
        <f>H8/G8%</f>
        <v>103.34586828656832</v>
      </c>
    </row>
    <row r="9" spans="1:11" ht="46.5" customHeight="1">
      <c r="A9" s="6" t="s">
        <v>103</v>
      </c>
      <c r="B9" s="11" t="s">
        <v>46</v>
      </c>
      <c r="C9" s="13" t="s">
        <v>17</v>
      </c>
      <c r="D9" s="30">
        <v>70772</v>
      </c>
      <c r="E9" s="31">
        <v>66695</v>
      </c>
      <c r="F9" s="31">
        <v>65612</v>
      </c>
      <c r="G9" s="31">
        <v>70561</v>
      </c>
      <c r="H9" s="31">
        <v>65683</v>
      </c>
      <c r="I9" s="32">
        <f t="shared" si="0"/>
        <v>100.10821191245503</v>
      </c>
      <c r="J9" s="32">
        <f>H9/D9%</f>
        <v>92.809303114225955</v>
      </c>
      <c r="K9" s="32">
        <f>H9/G9%</f>
        <v>93.086832669605016</v>
      </c>
    </row>
    <row r="10" spans="1:11" ht="14.25" customHeight="1">
      <c r="A10" s="6" t="s">
        <v>130</v>
      </c>
      <c r="B10" s="11" t="s">
        <v>47</v>
      </c>
      <c r="C10" s="13" t="s">
        <v>24</v>
      </c>
      <c r="D10" s="37">
        <v>1.8</v>
      </c>
      <c r="E10" s="38">
        <v>1.6</v>
      </c>
      <c r="F10" s="38">
        <v>1.3</v>
      </c>
      <c r="G10" s="38">
        <v>1.9</v>
      </c>
      <c r="H10" s="38">
        <v>1.1000000000000001</v>
      </c>
      <c r="I10" s="39">
        <f t="shared" si="0"/>
        <v>84.615384615384613</v>
      </c>
      <c r="J10" s="39">
        <f>H10/D10%</f>
        <v>61.111111111111107</v>
      </c>
      <c r="K10" s="39">
        <v>142.1</v>
      </c>
    </row>
    <row r="11" spans="1:11" ht="29.25" customHeight="1">
      <c r="A11" s="6" t="s">
        <v>151</v>
      </c>
      <c r="B11" s="11" t="s">
        <v>50</v>
      </c>
      <c r="C11" s="13" t="s">
        <v>21</v>
      </c>
      <c r="D11" s="57" t="s">
        <v>190</v>
      </c>
      <c r="E11" s="64">
        <v>6375.5</v>
      </c>
      <c r="F11" s="64">
        <v>8968.2000000000007</v>
      </c>
      <c r="G11" s="64">
        <v>13235</v>
      </c>
      <c r="H11" s="64">
        <v>6702.3</v>
      </c>
      <c r="I11" s="32">
        <f t="shared" si="0"/>
        <v>74.73406034655784</v>
      </c>
      <c r="J11" s="32">
        <v>109.2</v>
      </c>
      <c r="K11" s="32">
        <f>H11/G11%</f>
        <v>50.640725349452211</v>
      </c>
    </row>
    <row r="12" spans="1:11" ht="45.75" customHeight="1">
      <c r="A12" s="6" t="s">
        <v>171</v>
      </c>
      <c r="B12" s="11" t="s">
        <v>64</v>
      </c>
      <c r="C12" s="13" t="s">
        <v>24</v>
      </c>
      <c r="D12" s="28">
        <v>85.45</v>
      </c>
      <c r="E12" s="55">
        <v>86.17</v>
      </c>
      <c r="F12" s="55">
        <v>85.68</v>
      </c>
      <c r="G12" s="55">
        <v>87.66</v>
      </c>
      <c r="H12" s="55">
        <v>84.51</v>
      </c>
      <c r="I12" s="32">
        <f>H12/F12%</f>
        <v>98.634453781512605</v>
      </c>
      <c r="J12" s="32">
        <f>H12/D12%</f>
        <v>98.899941486249276</v>
      </c>
      <c r="K12" s="32">
        <f>H12/G12%</f>
        <v>96.406570841889135</v>
      </c>
    </row>
    <row r="13" spans="1:11" ht="45.75" customHeight="1">
      <c r="A13" s="6" t="s">
        <v>241</v>
      </c>
      <c r="B13" s="11" t="s">
        <v>77</v>
      </c>
      <c r="C13" s="13" t="s">
        <v>24</v>
      </c>
      <c r="D13" s="56">
        <v>30</v>
      </c>
      <c r="E13" s="24">
        <v>32</v>
      </c>
      <c r="F13" s="24">
        <v>37.799999999999997</v>
      </c>
      <c r="G13" s="24">
        <v>36</v>
      </c>
      <c r="H13" s="24">
        <v>40.299999999999997</v>
      </c>
      <c r="I13" s="24">
        <f>H13/F13%</f>
        <v>106.61375661375662</v>
      </c>
      <c r="J13" s="24">
        <f>H13/D13%</f>
        <v>134.33333333333334</v>
      </c>
      <c r="K13" s="24">
        <f>H13/G13%</f>
        <v>111.94444444444444</v>
      </c>
    </row>
    <row r="14" spans="1:11" ht="45.75" customHeight="1">
      <c r="A14" s="6" t="s">
        <v>242</v>
      </c>
      <c r="B14" s="11" t="s">
        <v>78</v>
      </c>
      <c r="C14" s="13" t="s">
        <v>87</v>
      </c>
      <c r="D14" s="19" t="s">
        <v>88</v>
      </c>
      <c r="E14" s="106" t="s">
        <v>179</v>
      </c>
      <c r="F14" s="70" t="s">
        <v>196</v>
      </c>
      <c r="G14" s="107" t="s">
        <v>207</v>
      </c>
      <c r="H14" s="107" t="s">
        <v>224</v>
      </c>
      <c r="I14" s="69">
        <v>117.9</v>
      </c>
      <c r="J14" s="69">
        <v>118.5</v>
      </c>
      <c r="K14" s="69">
        <v>117.9</v>
      </c>
    </row>
    <row r="15" spans="1:11" ht="14.25" customHeight="1">
      <c r="A15" s="6" t="s">
        <v>243</v>
      </c>
      <c r="B15" s="15" t="s">
        <v>81</v>
      </c>
      <c r="C15" s="13" t="s">
        <v>10</v>
      </c>
      <c r="D15" s="19">
        <v>171.9</v>
      </c>
      <c r="E15" s="75">
        <v>158.30000000000001</v>
      </c>
      <c r="F15" s="75">
        <v>179.4</v>
      </c>
      <c r="G15" s="75">
        <v>182.5</v>
      </c>
      <c r="H15" s="75">
        <v>204.5</v>
      </c>
      <c r="I15" s="24">
        <f>H15/F15%</f>
        <v>113.99108138238573</v>
      </c>
      <c r="J15" s="24">
        <f>H15/D15%</f>
        <v>118.96451425247236</v>
      </c>
      <c r="K15" s="24">
        <f>H15/G15%</f>
        <v>112.05479452054794</v>
      </c>
    </row>
    <row r="16" spans="1:11" ht="30">
      <c r="A16" s="6" t="s">
        <v>244</v>
      </c>
      <c r="B16" s="15" t="s">
        <v>82</v>
      </c>
      <c r="C16" s="13" t="s">
        <v>96</v>
      </c>
      <c r="D16" s="19" t="s">
        <v>97</v>
      </c>
      <c r="E16" s="106" t="s">
        <v>182</v>
      </c>
      <c r="F16" s="19" t="s">
        <v>214</v>
      </c>
      <c r="G16" s="108">
        <v>94</v>
      </c>
      <c r="H16" s="109" t="s">
        <v>226</v>
      </c>
      <c r="I16" s="19">
        <v>107.9</v>
      </c>
      <c r="J16" s="19">
        <v>84.4</v>
      </c>
      <c r="K16" s="19">
        <v>110.2</v>
      </c>
    </row>
    <row r="17" spans="1:11" ht="45">
      <c r="A17" s="6" t="s">
        <v>245</v>
      </c>
      <c r="B17" s="11" t="s">
        <v>246</v>
      </c>
      <c r="C17" s="13" t="s">
        <v>108</v>
      </c>
      <c r="D17" s="57">
        <v>372.8</v>
      </c>
      <c r="E17" s="55">
        <v>372.8</v>
      </c>
      <c r="F17" s="55">
        <v>372.8</v>
      </c>
      <c r="G17" s="55">
        <v>374.2</v>
      </c>
      <c r="H17" s="55">
        <v>373.4</v>
      </c>
      <c r="I17" s="32">
        <f>H17/F17%</f>
        <v>100.16094420600857</v>
      </c>
      <c r="J17" s="32">
        <f>H17/D17%</f>
        <v>100.16094420600857</v>
      </c>
      <c r="K17" s="32">
        <f t="shared" ref="K17:K18" si="1">H17/G17%</f>
        <v>99.78621058257616</v>
      </c>
    </row>
    <row r="18" spans="1:11" ht="30">
      <c r="A18" s="6" t="s">
        <v>247</v>
      </c>
      <c r="B18" s="11" t="s">
        <v>119</v>
      </c>
      <c r="C18" s="13" t="s">
        <v>24</v>
      </c>
      <c r="D18" s="57">
        <v>74.099999999999994</v>
      </c>
      <c r="E18" s="55">
        <v>72.3</v>
      </c>
      <c r="F18" s="55">
        <v>70.5</v>
      </c>
      <c r="G18" s="55">
        <v>68.5</v>
      </c>
      <c r="H18" s="55">
        <v>66.8</v>
      </c>
      <c r="I18" s="83">
        <f t="shared" ref="I18" si="2">H18/F18%</f>
        <v>94.751773049645394</v>
      </c>
      <c r="J18" s="83">
        <f>H18/D18%</f>
        <v>90.148448043184885</v>
      </c>
      <c r="K18" s="83">
        <f t="shared" si="1"/>
        <v>97.518248175182464</v>
      </c>
    </row>
    <row r="19" spans="1:11">
      <c r="A19" s="6" t="s">
        <v>248</v>
      </c>
      <c r="B19" s="11" t="s">
        <v>249</v>
      </c>
      <c r="C19" s="13" t="s">
        <v>143</v>
      </c>
      <c r="D19" s="28">
        <v>49.6</v>
      </c>
      <c r="E19" s="55">
        <v>42.8</v>
      </c>
      <c r="F19" s="55">
        <v>43.1</v>
      </c>
      <c r="G19" s="32">
        <v>66</v>
      </c>
      <c r="H19" s="34">
        <v>41</v>
      </c>
      <c r="I19" s="34">
        <f>H19/F19%</f>
        <v>95.127610208816705</v>
      </c>
      <c r="J19" s="34">
        <f>H19/D19%</f>
        <v>82.661290322580641</v>
      </c>
      <c r="K19" s="34">
        <f>H19/G19%</f>
        <v>62.121212121212118</v>
      </c>
    </row>
    <row r="20" spans="1:11" ht="30">
      <c r="A20" s="6" t="s">
        <v>250</v>
      </c>
      <c r="B20" s="11" t="s">
        <v>163</v>
      </c>
      <c r="C20" s="13" t="s">
        <v>251</v>
      </c>
      <c r="D20" s="26" t="s">
        <v>164</v>
      </c>
      <c r="E20" s="26" t="s">
        <v>188</v>
      </c>
      <c r="F20" s="26" t="s">
        <v>193</v>
      </c>
      <c r="G20" s="26" t="s">
        <v>189</v>
      </c>
      <c r="H20" s="26" t="s">
        <v>221</v>
      </c>
      <c r="I20" s="55">
        <v>71.400000000000006</v>
      </c>
      <c r="J20" s="55">
        <v>48.4</v>
      </c>
      <c r="K20" s="55">
        <v>54.5</v>
      </c>
    </row>
    <row r="21" spans="1:11" ht="43.5" customHeight="1">
      <c r="A21" s="110"/>
      <c r="B21" s="111" t="s">
        <v>252</v>
      </c>
      <c r="C21" s="112"/>
      <c r="D21" s="5"/>
      <c r="E21" s="5"/>
      <c r="F21" s="5"/>
      <c r="G21" s="5"/>
      <c r="H21" s="5"/>
      <c r="I21" s="4"/>
      <c r="J21" s="4"/>
      <c r="K21" s="113">
        <f>AVERAGE(K6:K20)</f>
        <v>95.093660466098498</v>
      </c>
    </row>
    <row r="22" spans="1:11">
      <c r="A22" s="3"/>
    </row>
    <row r="23" spans="1:11">
      <c r="A23" s="3"/>
    </row>
    <row r="24" spans="1:11">
      <c r="A24" s="3"/>
    </row>
    <row r="25" spans="1:11">
      <c r="A25" s="3"/>
    </row>
    <row r="26" spans="1:11">
      <c r="A26" s="3"/>
    </row>
    <row r="27" spans="1:11">
      <c r="A27" s="3"/>
    </row>
    <row r="28" spans="1:11">
      <c r="A28" s="3"/>
    </row>
    <row r="29" spans="1:11">
      <c r="A29" s="3"/>
    </row>
    <row r="30" spans="1:11">
      <c r="A30" s="3"/>
    </row>
    <row r="31" spans="1:11">
      <c r="A31" s="3"/>
    </row>
    <row r="32" spans="1:1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</sheetData>
  <mergeCells count="15">
    <mergeCell ref="A1:K1"/>
    <mergeCell ref="A2:A5"/>
    <mergeCell ref="B2:B5"/>
    <mergeCell ref="C2:C5"/>
    <mergeCell ref="D2:D3"/>
    <mergeCell ref="E2:E3"/>
    <mergeCell ref="F2:F3"/>
    <mergeCell ref="G2:G3"/>
    <mergeCell ref="H2:H3"/>
    <mergeCell ref="I2:K3"/>
    <mergeCell ref="D4:D5"/>
    <mergeCell ref="E4:E5"/>
    <mergeCell ref="F4:F5"/>
    <mergeCell ref="G4:G5"/>
    <mergeCell ref="H4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Индикаторы ПКСЭР</vt:lpstr>
      <vt:lpstr>15 Основных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baskakova</dc:creator>
  <cp:lastModifiedBy>pokrovskaya_ev</cp:lastModifiedBy>
  <cp:lastPrinted>2018-02-06T07:21:36Z</cp:lastPrinted>
  <dcterms:created xsi:type="dcterms:W3CDTF">2017-01-17T07:28:24Z</dcterms:created>
  <dcterms:modified xsi:type="dcterms:W3CDTF">2019-03-28T11:19:14Z</dcterms:modified>
</cp:coreProperties>
</file>