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480" windowHeight="8430"/>
  </bookViews>
  <sheets>
    <sheet name="01.2004-12.2010" sheetId="6" r:id="rId1"/>
  </sheets>
  <calcPr calcId="125725"/>
</workbook>
</file>

<file path=xl/calcChain.xml><?xml version="1.0" encoding="utf-8"?>
<calcChain xmlns="http://schemas.openxmlformats.org/spreadsheetml/2006/main">
  <c r="B28" i="6"/>
  <c r="B27"/>
  <c r="C27"/>
  <c r="C28"/>
  <c r="C29"/>
  <c r="C25"/>
  <c r="C23"/>
  <c r="C7"/>
  <c r="B29"/>
  <c r="B26"/>
  <c r="C26" s="1"/>
  <c r="B25"/>
  <c r="B24"/>
  <c r="C24" s="1"/>
  <c r="B23"/>
  <c r="B8"/>
  <c r="B16" s="1"/>
  <c r="B7"/>
  <c r="B4"/>
  <c r="B10" s="1"/>
  <c r="B81"/>
  <c r="B32"/>
  <c r="B15"/>
  <c r="C4" l="1"/>
  <c r="C8"/>
  <c r="B14"/>
  <c r="C14" s="1"/>
  <c r="B30"/>
  <c r="C30" s="1"/>
  <c r="C31" s="1"/>
  <c r="B6"/>
  <c r="C6" s="1"/>
  <c r="B31" l="1"/>
  <c r="B22" s="1"/>
  <c r="B18"/>
  <c r="B20" s="1"/>
  <c r="C20" s="1"/>
  <c r="B83" l="1"/>
</calcChain>
</file>

<file path=xl/sharedStrings.xml><?xml version="1.0" encoding="utf-8"?>
<sst xmlns="http://schemas.openxmlformats.org/spreadsheetml/2006/main" count="80" uniqueCount="72">
  <si>
    <t>в т.ч.</t>
  </si>
  <si>
    <t>Содержание и ремонт жилья</t>
  </si>
  <si>
    <t>Холодное водоснабжение и стоки</t>
  </si>
  <si>
    <t>Оплачено ООО "РАСКАТ-РОС" поставщикам :</t>
  </si>
  <si>
    <t>Выкашивание газонов</t>
  </si>
  <si>
    <t>Инженерно-техническое обеспечение</t>
  </si>
  <si>
    <t>жилого дома по ул.ЩЕПКИНА, д.8</t>
  </si>
  <si>
    <t>Устранение аварии на тепловом вводе</t>
  </si>
  <si>
    <t>2004 год</t>
  </si>
  <si>
    <t>Подготовка дома к зимнему периоду</t>
  </si>
  <si>
    <t>Установка светильников над подъездами</t>
  </si>
  <si>
    <t>Ремонт водосточных труб</t>
  </si>
  <si>
    <t>Кап.ремонт системы отопления</t>
  </si>
  <si>
    <t>Замена стояков хол.водоснабжения кв.15,18,21</t>
  </si>
  <si>
    <t>Ремонт и запуск системы отопления (после аварии)</t>
  </si>
  <si>
    <t xml:space="preserve">Налоги </t>
  </si>
  <si>
    <t>Ремонт желоба кровли кв.28</t>
  </si>
  <si>
    <t>Дератизация от  грызунов</t>
  </si>
  <si>
    <t>Иогансен Е.А.</t>
  </si>
  <si>
    <t>Уполномоченный от собственников жилья</t>
  </si>
  <si>
    <t>Оплачено населением</t>
  </si>
  <si>
    <t>Управляющий жилищным фондом ООО "Раскат-РОС"</t>
  </si>
  <si>
    <t>Теплоэнергия</t>
  </si>
  <si>
    <t>Вывоз и утилизация ТБО</t>
  </si>
  <si>
    <t>Электроэнергия мест общего пользования</t>
  </si>
  <si>
    <t>Содержание придомовой территории</t>
  </si>
  <si>
    <t>Обслуживание ВДГО, ВДПО</t>
  </si>
  <si>
    <t>Замена радиаторов после аварии на котельной</t>
  </si>
  <si>
    <t>Ремонт вент. канала кв.29</t>
  </si>
  <si>
    <t>Расчетно-кассовое обслуживание</t>
  </si>
  <si>
    <t>Ремонт коридора в кв.14 после аварии на стояке отопления</t>
  </si>
  <si>
    <t>Усиление деревянных конструкций строительных ног после урагана</t>
  </si>
  <si>
    <t>Замена радиатора в кв.6</t>
  </si>
  <si>
    <t>Ремонт цоколя 2004г</t>
  </si>
  <si>
    <t>Кап.ремонт теплосети и водопроводного ввода 2004г</t>
  </si>
  <si>
    <t>Деп.ЖКХ</t>
  </si>
  <si>
    <t>Оштукатуривание угла здания кв.1</t>
  </si>
  <si>
    <t>Регламентное обслуживание ВДС (водопроводные, отопительные, канализационные и электрические сети), в т.ч. АДС, согласно "Правил и норм технической эксплуатации жилого фонда" утвержденных Приказом Гос.Комитета РФ по жилищной и строительной политике №170 от 27/09/2003г</t>
  </si>
  <si>
    <t>Ремонт конструктивных элементов здания и инженерных конструкций</t>
  </si>
  <si>
    <t>Бухгалтер</t>
  </si>
  <si>
    <t>Пацюк Л.А.</t>
  </si>
  <si>
    <t>Смена стояка ХВС кв.2,6,10</t>
  </si>
  <si>
    <t>Выпиливание 3-х берез у подъезда №1</t>
  </si>
  <si>
    <t>Закрашивание надписей на фасаде согласно постановления главы города</t>
  </si>
  <si>
    <t>Выкашивание газонов 490 кв.м</t>
  </si>
  <si>
    <t>Замена участка водосточного стояка кв.15</t>
  </si>
  <si>
    <t>Смена стояка ХВС 8 м кв.3,7,11</t>
  </si>
  <si>
    <t>Изготовление и установка свесов и желобов кв.28</t>
  </si>
  <si>
    <t>Прочистка и ремонт системы канализации в подвале 15 м кв.15</t>
  </si>
  <si>
    <t>Устройство подсыпки во дворе кв.1</t>
  </si>
  <si>
    <t>Запуск системы отопления 2009 г.</t>
  </si>
  <si>
    <t>Прочистка вентиляционного канала 5 м кв.10</t>
  </si>
  <si>
    <t>Смена радиаторов кв.4,22</t>
  </si>
  <si>
    <t>Установка радиатора подъезд №2 этаж 3</t>
  </si>
  <si>
    <t>Запуск системы отопления 2008 г.</t>
  </si>
  <si>
    <t>Запуск системы отопления 2007 г.</t>
  </si>
  <si>
    <t>Запуск системы отопления 2006 г.</t>
  </si>
  <si>
    <t>Подготовка системы отопления к отопительному сезону  2008-2009 гг</t>
  </si>
  <si>
    <t>Подготовка системы отопления к отопительному сезону 2007-2008 гг</t>
  </si>
  <si>
    <t>Подготовка системы отопления к отопительному сезону  2006-2007 гг</t>
  </si>
  <si>
    <t>Подготовка системы отопления к отопительному сезону 2005-2006 гг</t>
  </si>
  <si>
    <t>Подготовка системы отопления к отопительному сезону 2004-2005 гг</t>
  </si>
  <si>
    <t>Подготовка системы отопления к отопительному сезону  2009-2010 гг</t>
  </si>
  <si>
    <t>Подготовка системы отопления к отопительному сезону  2010-2011 гг</t>
  </si>
  <si>
    <t>Запуск системы отопления 2010 г.</t>
  </si>
  <si>
    <t>БАЛАНС по дому на 01.01.2011</t>
  </si>
  <si>
    <t>Долг жителей на 01/01/11</t>
  </si>
  <si>
    <t>Начислено за период с 01/01/04 по 31/12/10</t>
  </si>
  <si>
    <t>Уборка лестничных клеток</t>
  </si>
  <si>
    <t>ФИНАНСОВОЕ СОСТОЯНИЕ</t>
  </si>
  <si>
    <t>Остаток денежных средств на содержание и ремонт жилья</t>
  </si>
  <si>
    <t>Фактические расходы по статье содержание и ремонт жилья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</si>
</sst>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9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2"/>
      <name val="Arial Cyr"/>
      <charset val="204"/>
    </font>
    <font>
      <b/>
      <i/>
      <sz val="9"/>
      <name val="Arial Cyr"/>
      <charset val="204"/>
    </font>
    <font>
      <b/>
      <i/>
      <sz val="10"/>
      <name val="Arial Cyr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4" xfId="0" applyFont="1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2" fontId="0" fillId="0" borderId="0" xfId="0" applyNumberFormat="1"/>
    <xf numFmtId="17" fontId="1" fillId="0" borderId="4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right"/>
    </xf>
    <xf numFmtId="0" fontId="8" fillId="0" borderId="2" xfId="0" applyFont="1" applyBorder="1" applyAlignment="1">
      <alignment vertical="top" wrapText="1"/>
    </xf>
    <xf numFmtId="17" fontId="8" fillId="0" borderId="4" xfId="0" applyNumberFormat="1" applyFont="1" applyBorder="1" applyAlignment="1">
      <alignment horizontal="right"/>
    </xf>
    <xf numFmtId="0" fontId="8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top" wrapText="1"/>
    </xf>
    <xf numFmtId="17" fontId="11" fillId="0" borderId="4" xfId="0" applyNumberFormat="1" applyFont="1" applyBorder="1" applyAlignment="1">
      <alignment horizontal="right"/>
    </xf>
    <xf numFmtId="4" fontId="3" fillId="0" borderId="3" xfId="0" applyNumberFormat="1" applyFont="1" applyBorder="1"/>
    <xf numFmtId="4" fontId="8" fillId="0" borderId="4" xfId="0" applyNumberFormat="1" applyFont="1" applyBorder="1"/>
    <xf numFmtId="4" fontId="2" fillId="0" borderId="4" xfId="0" applyNumberFormat="1" applyFont="1" applyBorder="1"/>
    <xf numFmtId="4" fontId="3" fillId="0" borderId="4" xfId="0" applyNumberFormat="1" applyFont="1" applyBorder="1"/>
    <xf numFmtId="4" fontId="4" fillId="0" borderId="4" xfId="0" applyNumberFormat="1" applyFont="1" applyBorder="1"/>
    <xf numFmtId="4" fontId="9" fillId="0" borderId="4" xfId="0" applyNumberFormat="1" applyFont="1" applyBorder="1"/>
    <xf numFmtId="4" fontId="1" fillId="0" borderId="4" xfId="0" applyNumberFormat="1" applyFont="1" applyBorder="1"/>
    <xf numFmtId="4" fontId="8" fillId="0" borderId="4" xfId="0" applyNumberFormat="1" applyFont="1" applyBorder="1" applyAlignment="1">
      <alignment vertical="top"/>
    </xf>
    <xf numFmtId="4" fontId="6" fillId="0" borderId="4" xfId="0" applyNumberFormat="1" applyFont="1" applyBorder="1" applyAlignment="1">
      <alignment vertical="top"/>
    </xf>
    <xf numFmtId="4" fontId="3" fillId="0" borderId="4" xfId="0" applyNumberFormat="1" applyFont="1" applyBorder="1" applyAlignment="1">
      <alignment vertical="top"/>
    </xf>
    <xf numFmtId="4" fontId="11" fillId="0" borderId="4" xfId="0" applyNumberFormat="1" applyFont="1" applyBorder="1"/>
    <xf numFmtId="4" fontId="10" fillId="0" borderId="4" xfId="0" applyNumberFormat="1" applyFont="1" applyBorder="1"/>
    <xf numFmtId="4" fontId="6" fillId="0" borderId="4" xfId="0" applyNumberFormat="1" applyFont="1" applyBorder="1"/>
    <xf numFmtId="0" fontId="4" fillId="0" borderId="0" xfId="0" applyFont="1"/>
    <xf numFmtId="0" fontId="6" fillId="0" borderId="0" xfId="0" applyFont="1" applyBorder="1" applyAlignment="1">
      <alignment horizontal="left" vertical="top" wrapText="1"/>
    </xf>
    <xf numFmtId="4" fontId="6" fillId="0" borderId="0" xfId="0" applyNumberFormat="1" applyFont="1" applyBorder="1"/>
    <xf numFmtId="0" fontId="2" fillId="0" borderId="0" xfId="0" applyFont="1" applyBorder="1"/>
    <xf numFmtId="0" fontId="8" fillId="0" borderId="2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left" vertical="top" wrapText="1"/>
    </xf>
    <xf numFmtId="4" fontId="0" fillId="0" borderId="3" xfId="0" applyNumberFormat="1" applyBorder="1"/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/>
    <xf numFmtId="4" fontId="2" fillId="0" borderId="1" xfId="0" applyNumberFormat="1" applyFont="1" applyBorder="1"/>
    <xf numFmtId="0" fontId="1" fillId="0" borderId="0" xfId="0" applyFont="1" applyAlignment="1">
      <alignment horizontal="center"/>
    </xf>
    <xf numFmtId="4" fontId="5" fillId="0" borderId="4" xfId="0" applyNumberFormat="1" applyFont="1" applyBorder="1"/>
    <xf numFmtId="4" fontId="1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90"/>
  <sheetViews>
    <sheetView tabSelected="1" topLeftCell="A67" workbookViewId="0">
      <selection activeCell="A86" sqref="A86"/>
    </sheetView>
  </sheetViews>
  <sheetFormatPr defaultRowHeight="15"/>
  <cols>
    <col min="1" max="1" width="69.140625" customWidth="1"/>
    <col min="2" max="2" width="14.7109375" customWidth="1"/>
    <col min="3" max="3" width="11.7109375" customWidth="1"/>
  </cols>
  <sheetData>
    <row r="1" spans="1:3" ht="18">
      <c r="A1" s="45" t="s">
        <v>69</v>
      </c>
      <c r="B1" s="45"/>
      <c r="C1" s="45"/>
    </row>
    <row r="2" spans="1:3" ht="15.75">
      <c r="A2" s="44" t="s">
        <v>6</v>
      </c>
      <c r="B2" s="44"/>
      <c r="C2" s="44"/>
    </row>
    <row r="3" spans="1:3">
      <c r="A3" s="41"/>
      <c r="B3" s="41"/>
      <c r="C3" s="41"/>
    </row>
    <row r="4" spans="1:3">
      <c r="A4" s="7" t="s">
        <v>67</v>
      </c>
      <c r="B4" s="17">
        <f>1804302.8-6224-1380+143599.51-1428+714594.97-6108</f>
        <v>2647357.2800000003</v>
      </c>
      <c r="C4" s="35">
        <f>B4/(72+12)</f>
        <v>31516.158095238097</v>
      </c>
    </row>
    <row r="5" spans="1:3">
      <c r="A5" s="8" t="s">
        <v>0</v>
      </c>
      <c r="B5" s="18"/>
      <c r="C5" s="19"/>
    </row>
    <row r="6" spans="1:3">
      <c r="A6" s="8" t="s">
        <v>1</v>
      </c>
      <c r="B6" s="18">
        <f>B4-SUM(B7:B8)</f>
        <v>1018022.29</v>
      </c>
      <c r="C6" s="35">
        <f t="shared" ref="C6:C8" si="0">B6/(72+12)</f>
        <v>12119.312976190477</v>
      </c>
    </row>
    <row r="7" spans="1:3">
      <c r="A7" s="8" t="s">
        <v>22</v>
      </c>
      <c r="B7" s="18">
        <f>482941.53+129705.53+337126.02+62264.67+340897.08</f>
        <v>1352934.83</v>
      </c>
      <c r="C7" s="35">
        <f t="shared" si="0"/>
        <v>16106.367023809526</v>
      </c>
    </row>
    <row r="8" spans="1:3">
      <c r="A8" s="8" t="s">
        <v>2</v>
      </c>
      <c r="B8" s="18">
        <f>142358.6+23524.06+110517.5</f>
        <v>276400.16000000003</v>
      </c>
      <c r="C8" s="35">
        <f t="shared" si="0"/>
        <v>3290.4780952380956</v>
      </c>
    </row>
    <row r="9" spans="1:3">
      <c r="A9" s="2"/>
      <c r="B9" s="19"/>
      <c r="C9" s="19"/>
    </row>
    <row r="10" spans="1:3">
      <c r="A10" s="3" t="s">
        <v>20</v>
      </c>
      <c r="B10" s="20">
        <f>B4-B12</f>
        <v>2504515.08</v>
      </c>
      <c r="C10" s="23"/>
    </row>
    <row r="11" spans="1:3">
      <c r="A11" s="2"/>
      <c r="B11" s="21"/>
      <c r="C11" s="19"/>
    </row>
    <row r="12" spans="1:3" ht="15.75">
      <c r="A12" s="10" t="s">
        <v>66</v>
      </c>
      <c r="B12" s="22">
        <v>142842.20000000001</v>
      </c>
      <c r="C12" s="23"/>
    </row>
    <row r="13" spans="1:3">
      <c r="A13" s="3"/>
      <c r="B13" s="23"/>
      <c r="C13" s="23"/>
    </row>
    <row r="14" spans="1:3">
      <c r="A14" s="3" t="s">
        <v>3</v>
      </c>
      <c r="B14" s="20">
        <f>SUM(B15:B16)</f>
        <v>1629334.9900000002</v>
      </c>
      <c r="C14" s="35">
        <f>B14/(72+12)</f>
        <v>19396.845119047623</v>
      </c>
    </row>
    <row r="15" spans="1:3">
      <c r="A15" s="8" t="s">
        <v>22</v>
      </c>
      <c r="B15" s="18">
        <f>B7</f>
        <v>1352934.83</v>
      </c>
      <c r="C15" s="19"/>
    </row>
    <row r="16" spans="1:3">
      <c r="A16" s="8" t="s">
        <v>2</v>
      </c>
      <c r="B16" s="18">
        <f>B8</f>
        <v>276400.16000000003</v>
      </c>
      <c r="C16" s="19"/>
    </row>
    <row r="17" spans="1:4">
      <c r="A17" s="3"/>
      <c r="B17" s="23"/>
      <c r="C17" s="23"/>
    </row>
    <row r="18" spans="1:4">
      <c r="A18" s="8" t="s">
        <v>15</v>
      </c>
      <c r="B18" s="18">
        <f>B6*1%</f>
        <v>10180.222900000001</v>
      </c>
      <c r="C18" s="19"/>
    </row>
    <row r="19" spans="1:4">
      <c r="A19" s="3"/>
      <c r="B19" s="23"/>
      <c r="C19" s="23"/>
    </row>
    <row r="20" spans="1:4" ht="15" customHeight="1">
      <c r="A20" s="9" t="s">
        <v>70</v>
      </c>
      <c r="B20" s="25">
        <f>B10-B14-B18</f>
        <v>864999.8670999998</v>
      </c>
      <c r="C20" s="35">
        <f>B20/(72+12)</f>
        <v>10297.617465476189</v>
      </c>
    </row>
    <row r="21" spans="1:4">
      <c r="A21" s="3"/>
      <c r="B21" s="23"/>
      <c r="C21" s="23"/>
    </row>
    <row r="22" spans="1:4">
      <c r="A22" s="6" t="s">
        <v>71</v>
      </c>
      <c r="B22" s="26">
        <f>SUM(B23:B32)-B31</f>
        <v>1062006.497</v>
      </c>
      <c r="C22" s="19"/>
    </row>
    <row r="23" spans="1:4">
      <c r="A23" s="34" t="s">
        <v>23</v>
      </c>
      <c r="B23" s="24">
        <f>10585.18+46144.88+4873.87+20796.12</f>
        <v>82400.05</v>
      </c>
      <c r="C23" s="35">
        <f t="shared" ref="C23:C30" si="1">B23/(72+12)</f>
        <v>980.95297619047619</v>
      </c>
    </row>
    <row r="24" spans="1:4">
      <c r="A24" s="34" t="s">
        <v>24</v>
      </c>
      <c r="B24" s="24">
        <f>3097.62+8705.6+2389.2+10194.36</f>
        <v>24386.780000000002</v>
      </c>
      <c r="C24" s="35">
        <f t="shared" si="1"/>
        <v>290.31880952380953</v>
      </c>
    </row>
    <row r="25" spans="1:4">
      <c r="A25" s="34" t="s">
        <v>26</v>
      </c>
      <c r="B25" s="24">
        <f>20843.46+2293.7+9786.84</f>
        <v>32924</v>
      </c>
      <c r="C25" s="35">
        <f t="shared" si="1"/>
        <v>391.95238095238096</v>
      </c>
    </row>
    <row r="26" spans="1:4">
      <c r="A26" s="34" t="s">
        <v>29</v>
      </c>
      <c r="B26" s="24">
        <f>26974.04+3392.74+16378.92</f>
        <v>46745.7</v>
      </c>
      <c r="C26" s="35">
        <f t="shared" si="1"/>
        <v>556.49642857142851</v>
      </c>
    </row>
    <row r="27" spans="1:4">
      <c r="A27" s="8" t="s">
        <v>25</v>
      </c>
      <c r="B27" s="18">
        <f>197647.84+(10353.93+44710.42)*1.3</f>
        <v>269231.495</v>
      </c>
      <c r="C27" s="35">
        <f t="shared" si="1"/>
        <v>3205.1368452380952</v>
      </c>
      <c r="D27" s="4"/>
    </row>
    <row r="28" spans="1:4">
      <c r="A28" s="8" t="s">
        <v>68</v>
      </c>
      <c r="B28" s="18">
        <f>(10136.8)*1.3</f>
        <v>13177.84</v>
      </c>
      <c r="C28" s="35">
        <f>B28/8</f>
        <v>1647.23</v>
      </c>
      <c r="D28" s="4"/>
    </row>
    <row r="29" spans="1:4" ht="51" customHeight="1">
      <c r="A29" s="36" t="s">
        <v>37</v>
      </c>
      <c r="B29" s="37">
        <f>1699.4*(0.73*12+1.3*24+2.07*12+2.63*(24+12))</f>
        <v>271020.31199999998</v>
      </c>
      <c r="C29" s="35">
        <f t="shared" si="1"/>
        <v>3226.4322857142856</v>
      </c>
      <c r="D29" s="4"/>
    </row>
    <row r="30" spans="1:4">
      <c r="A30" s="8" t="s">
        <v>5</v>
      </c>
      <c r="B30" s="18">
        <f>B26</f>
        <v>46745.7</v>
      </c>
      <c r="C30" s="35">
        <f t="shared" si="1"/>
        <v>556.49642857142851</v>
      </c>
      <c r="D30" s="4"/>
    </row>
    <row r="31" spans="1:4">
      <c r="A31" s="8"/>
      <c r="B31" s="42">
        <f>SUM(B23:B30)</f>
        <v>786631.87699999998</v>
      </c>
      <c r="C31" s="43">
        <f>SUM(C23:C30)</f>
        <v>10855.016154761905</v>
      </c>
      <c r="D31" s="4"/>
    </row>
    <row r="32" spans="1:4" ht="13.5" customHeight="1">
      <c r="A32" s="38" t="s">
        <v>38</v>
      </c>
      <c r="B32" s="39">
        <f>SUM(B33:B77)</f>
        <v>275374.62</v>
      </c>
      <c r="C32" s="40"/>
    </row>
    <row r="33" spans="1:3">
      <c r="A33" s="8" t="s">
        <v>7</v>
      </c>
      <c r="B33" s="18">
        <v>8036.49</v>
      </c>
      <c r="C33" s="11" t="s">
        <v>8</v>
      </c>
    </row>
    <row r="34" spans="1:3">
      <c r="A34" s="8" t="s">
        <v>61</v>
      </c>
      <c r="B34" s="18">
        <v>19004.75</v>
      </c>
      <c r="C34" s="13">
        <v>38231</v>
      </c>
    </row>
    <row r="35" spans="1:3">
      <c r="A35" s="12" t="s">
        <v>60</v>
      </c>
      <c r="B35" s="18">
        <v>19813.03</v>
      </c>
      <c r="C35" s="13">
        <v>38596</v>
      </c>
    </row>
    <row r="36" spans="1:3">
      <c r="A36" s="14" t="s">
        <v>9</v>
      </c>
      <c r="B36" s="18">
        <v>3675.5</v>
      </c>
      <c r="C36" s="13">
        <v>38596</v>
      </c>
    </row>
    <row r="37" spans="1:3">
      <c r="A37" s="8" t="s">
        <v>30</v>
      </c>
      <c r="B37" s="24">
        <v>9415.26</v>
      </c>
      <c r="C37" s="13">
        <v>38657</v>
      </c>
    </row>
    <row r="38" spans="1:3">
      <c r="A38" s="8" t="s">
        <v>10</v>
      </c>
      <c r="B38" s="18">
        <v>746.78</v>
      </c>
      <c r="C38" s="13">
        <v>38749</v>
      </c>
    </row>
    <row r="39" spans="1:3">
      <c r="A39" s="8" t="s">
        <v>36</v>
      </c>
      <c r="B39" s="24">
        <v>6477.46</v>
      </c>
      <c r="C39" s="13">
        <v>38961</v>
      </c>
    </row>
    <row r="40" spans="1:3">
      <c r="A40" s="12" t="s">
        <v>59</v>
      </c>
      <c r="B40" s="18">
        <v>19949.75</v>
      </c>
      <c r="C40" s="13">
        <v>38961</v>
      </c>
    </row>
    <row r="41" spans="1:3">
      <c r="A41" s="14" t="s">
        <v>9</v>
      </c>
      <c r="B41" s="18">
        <v>4989.7700000000004</v>
      </c>
      <c r="C41" s="13">
        <v>38961</v>
      </c>
    </row>
    <row r="42" spans="1:3">
      <c r="A42" s="8" t="s">
        <v>56</v>
      </c>
      <c r="B42" s="18">
        <v>4443.2</v>
      </c>
      <c r="C42" s="13">
        <v>38991</v>
      </c>
    </row>
    <row r="43" spans="1:3">
      <c r="A43" s="8" t="s">
        <v>11</v>
      </c>
      <c r="B43" s="18">
        <v>1272.31</v>
      </c>
      <c r="C43" s="13">
        <v>38991</v>
      </c>
    </row>
    <row r="44" spans="1:3">
      <c r="A44" s="8" t="s">
        <v>17</v>
      </c>
      <c r="B44" s="18">
        <v>336.03</v>
      </c>
      <c r="C44" s="13">
        <v>39058</v>
      </c>
    </row>
    <row r="45" spans="1:3">
      <c r="A45" s="8" t="s">
        <v>17</v>
      </c>
      <c r="B45" s="18">
        <v>531</v>
      </c>
      <c r="C45" s="13">
        <v>39083</v>
      </c>
    </row>
    <row r="46" spans="1:3">
      <c r="A46" s="8" t="s">
        <v>14</v>
      </c>
      <c r="B46" s="18">
        <v>6623.4</v>
      </c>
      <c r="C46" s="13">
        <v>39114</v>
      </c>
    </row>
    <row r="47" spans="1:3">
      <c r="A47" s="8" t="s">
        <v>27</v>
      </c>
      <c r="B47" s="18">
        <v>2322</v>
      </c>
      <c r="C47" s="13">
        <v>39114</v>
      </c>
    </row>
    <row r="48" spans="1:3">
      <c r="A48" s="8" t="s">
        <v>32</v>
      </c>
      <c r="B48" s="18">
        <v>3476</v>
      </c>
      <c r="C48" s="13">
        <v>39326</v>
      </c>
    </row>
    <row r="49" spans="1:3">
      <c r="A49" s="8" t="s">
        <v>13</v>
      </c>
      <c r="B49" s="18">
        <v>16324</v>
      </c>
      <c r="C49" s="13">
        <v>39326</v>
      </c>
    </row>
    <row r="50" spans="1:3">
      <c r="A50" s="12" t="s">
        <v>58</v>
      </c>
      <c r="B50" s="18">
        <v>27794</v>
      </c>
      <c r="C50" s="13">
        <v>39326</v>
      </c>
    </row>
    <row r="51" spans="1:3">
      <c r="A51" s="8" t="s">
        <v>55</v>
      </c>
      <c r="B51" s="18">
        <v>1759</v>
      </c>
      <c r="C51" s="13">
        <v>39356</v>
      </c>
    </row>
    <row r="52" spans="1:3">
      <c r="A52" s="14" t="s">
        <v>31</v>
      </c>
      <c r="B52" s="18">
        <v>1010</v>
      </c>
      <c r="C52" s="13">
        <v>39479</v>
      </c>
    </row>
    <row r="53" spans="1:3">
      <c r="A53" s="8" t="s">
        <v>4</v>
      </c>
      <c r="B53" s="18">
        <v>772</v>
      </c>
      <c r="C53" s="13">
        <v>39600</v>
      </c>
    </row>
    <row r="54" spans="1:3">
      <c r="A54" s="8" t="s">
        <v>4</v>
      </c>
      <c r="B54" s="18">
        <v>848</v>
      </c>
      <c r="C54" s="13">
        <v>39661</v>
      </c>
    </row>
    <row r="55" spans="1:3">
      <c r="A55" s="12" t="s">
        <v>57</v>
      </c>
      <c r="B55" s="18">
        <v>26710</v>
      </c>
      <c r="C55" s="13">
        <v>39692</v>
      </c>
    </row>
    <row r="56" spans="1:3">
      <c r="A56" s="8" t="s">
        <v>54</v>
      </c>
      <c r="B56" s="18">
        <v>2320</v>
      </c>
      <c r="C56" s="13">
        <v>39722</v>
      </c>
    </row>
    <row r="57" spans="1:3">
      <c r="A57" s="8" t="s">
        <v>17</v>
      </c>
      <c r="B57" s="18">
        <v>708.89</v>
      </c>
      <c r="C57" s="13">
        <v>39722</v>
      </c>
    </row>
    <row r="58" spans="1:3">
      <c r="A58" s="8" t="s">
        <v>28</v>
      </c>
      <c r="B58" s="18">
        <v>169</v>
      </c>
      <c r="C58" s="13">
        <v>39783</v>
      </c>
    </row>
    <row r="59" spans="1:3">
      <c r="A59" s="8" t="s">
        <v>16</v>
      </c>
      <c r="B59" s="18">
        <v>967</v>
      </c>
      <c r="C59" s="13">
        <v>39783</v>
      </c>
    </row>
    <row r="60" spans="1:3">
      <c r="A60" s="8" t="s">
        <v>4</v>
      </c>
      <c r="B60" s="18">
        <v>931</v>
      </c>
      <c r="C60" s="13">
        <v>39965</v>
      </c>
    </row>
    <row r="61" spans="1:3">
      <c r="A61" s="8" t="s">
        <v>41</v>
      </c>
      <c r="B61" s="18">
        <v>7205</v>
      </c>
      <c r="C61" s="13">
        <v>39995</v>
      </c>
    </row>
    <row r="62" spans="1:3">
      <c r="A62" s="8" t="s">
        <v>51</v>
      </c>
      <c r="B62" s="18">
        <v>96</v>
      </c>
      <c r="C62" s="13">
        <v>39995</v>
      </c>
    </row>
    <row r="63" spans="1:3">
      <c r="A63" s="8" t="s">
        <v>52</v>
      </c>
      <c r="B63" s="18">
        <v>6779</v>
      </c>
      <c r="C63" s="13">
        <v>39995</v>
      </c>
    </row>
    <row r="64" spans="1:3">
      <c r="A64" s="12" t="s">
        <v>62</v>
      </c>
      <c r="B64" s="18">
        <v>11107</v>
      </c>
      <c r="C64" s="13">
        <v>40057</v>
      </c>
    </row>
    <row r="65" spans="1:3">
      <c r="A65" s="8" t="s">
        <v>50</v>
      </c>
      <c r="B65" s="18">
        <v>1901</v>
      </c>
      <c r="C65" s="13">
        <v>40087</v>
      </c>
    </row>
    <row r="66" spans="1:3">
      <c r="A66" s="8" t="s">
        <v>46</v>
      </c>
      <c r="B66" s="18">
        <v>8690</v>
      </c>
      <c r="C66" s="13">
        <v>40148</v>
      </c>
    </row>
    <row r="67" spans="1:3">
      <c r="A67" s="8" t="s">
        <v>42</v>
      </c>
      <c r="B67" s="18">
        <v>11930</v>
      </c>
      <c r="C67" s="13">
        <v>40210</v>
      </c>
    </row>
    <row r="68" spans="1:3">
      <c r="A68" s="8" t="s">
        <v>43</v>
      </c>
      <c r="B68" s="18">
        <v>6564</v>
      </c>
      <c r="C68" s="13">
        <v>40269</v>
      </c>
    </row>
    <row r="69" spans="1:3">
      <c r="A69" s="8" t="s">
        <v>44</v>
      </c>
      <c r="B69" s="18">
        <v>931</v>
      </c>
      <c r="C69" s="13">
        <v>40330</v>
      </c>
    </row>
    <row r="70" spans="1:3">
      <c r="A70" s="8" t="s">
        <v>45</v>
      </c>
      <c r="B70" s="18">
        <v>624</v>
      </c>
      <c r="C70" s="13">
        <v>40330</v>
      </c>
    </row>
    <row r="71" spans="1:3">
      <c r="A71" s="8" t="s">
        <v>47</v>
      </c>
      <c r="B71" s="18">
        <v>10538</v>
      </c>
      <c r="C71" s="13">
        <v>40391</v>
      </c>
    </row>
    <row r="72" spans="1:3">
      <c r="A72" s="8" t="s">
        <v>48</v>
      </c>
      <c r="B72" s="18">
        <v>847</v>
      </c>
      <c r="C72" s="13">
        <v>40422</v>
      </c>
    </row>
    <row r="73" spans="1:3">
      <c r="A73" s="12" t="s">
        <v>63</v>
      </c>
      <c r="B73" s="18">
        <v>9025</v>
      </c>
      <c r="C73" s="13">
        <v>40422</v>
      </c>
    </row>
    <row r="74" spans="1:3">
      <c r="A74" s="8" t="s">
        <v>64</v>
      </c>
      <c r="B74" s="18">
        <v>1714</v>
      </c>
      <c r="C74" s="13">
        <v>40452</v>
      </c>
    </row>
    <row r="75" spans="1:3">
      <c r="A75" s="8" t="s">
        <v>49</v>
      </c>
      <c r="B75" s="18">
        <v>3279</v>
      </c>
      <c r="C75" s="13">
        <v>40452</v>
      </c>
    </row>
    <row r="76" spans="1:3">
      <c r="A76" s="8" t="s">
        <v>53</v>
      </c>
      <c r="B76" s="18">
        <v>2719</v>
      </c>
      <c r="C76" s="13">
        <v>40483</v>
      </c>
    </row>
    <row r="77" spans="1:3">
      <c r="A77" s="3"/>
      <c r="B77" s="23"/>
      <c r="C77" s="5"/>
    </row>
    <row r="78" spans="1:3">
      <c r="A78" s="15" t="s">
        <v>33</v>
      </c>
      <c r="B78" s="27">
        <v>26503.13</v>
      </c>
      <c r="C78" s="16" t="s">
        <v>35</v>
      </c>
    </row>
    <row r="79" spans="1:3">
      <c r="A79" s="15" t="s">
        <v>34</v>
      </c>
      <c r="B79" s="27">
        <v>86867.57</v>
      </c>
      <c r="C79" s="16" t="s">
        <v>35</v>
      </c>
    </row>
    <row r="80" spans="1:3">
      <c r="A80" s="15" t="s">
        <v>12</v>
      </c>
      <c r="B80" s="27">
        <v>195342.32</v>
      </c>
      <c r="C80" s="16">
        <v>38565</v>
      </c>
    </row>
    <row r="81" spans="1:3">
      <c r="A81" s="3"/>
      <c r="B81" s="28">
        <f>SUM(B78:B80)</f>
        <v>308713.02</v>
      </c>
      <c r="C81" s="1"/>
    </row>
    <row r="82" spans="1:3">
      <c r="A82" s="3"/>
      <c r="B82" s="23"/>
      <c r="C82" s="1"/>
    </row>
    <row r="83" spans="1:3" ht="15.75">
      <c r="A83" s="9" t="s">
        <v>65</v>
      </c>
      <c r="B83" s="29">
        <f>B20-B22</f>
        <v>-197006.62990000017</v>
      </c>
      <c r="C83" s="1"/>
    </row>
    <row r="84" spans="1:3" ht="15.75">
      <c r="A84" s="31"/>
      <c r="B84" s="32"/>
      <c r="C84" s="33"/>
    </row>
    <row r="86" spans="1:3">
      <c r="A86" s="30" t="s">
        <v>21</v>
      </c>
      <c r="B86" s="30" t="s">
        <v>18</v>
      </c>
    </row>
    <row r="87" spans="1:3">
      <c r="A87" s="30"/>
      <c r="B87" s="30"/>
    </row>
    <row r="88" spans="1:3">
      <c r="A88" s="30" t="s">
        <v>39</v>
      </c>
      <c r="B88" s="30" t="s">
        <v>40</v>
      </c>
    </row>
    <row r="90" spans="1:3">
      <c r="A90" s="30" t="s">
        <v>19</v>
      </c>
    </row>
  </sheetData>
  <mergeCells count="2">
    <mergeCell ref="A1:C1"/>
    <mergeCell ref="A2:C2"/>
  </mergeCells>
  <pageMargins left="0.53" right="0.19685039370078741" top="0.27559055118110237" bottom="0.23622047244094491" header="0.23622047244094491" footer="0.23622047244094491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01.2004-12.2010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Имя</cp:lastModifiedBy>
  <cp:lastPrinted>2011-01-14T08:51:30Z</cp:lastPrinted>
  <dcterms:created xsi:type="dcterms:W3CDTF">2008-05-20T07:04:55Z</dcterms:created>
  <dcterms:modified xsi:type="dcterms:W3CDTF">2011-04-12T10:54:48Z</dcterms:modified>
</cp:coreProperties>
</file>