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8430"/>
  </bookViews>
  <sheets>
    <sheet name="01.2004-03.2011" sheetId="6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B27" i="6"/>
  <c r="C27"/>
  <c r="C6"/>
  <c r="C15" s="1"/>
  <c r="B29"/>
  <c r="B28"/>
  <c r="B26"/>
  <c r="B25"/>
  <c r="B24"/>
  <c r="B23"/>
  <c r="B8"/>
  <c r="B7"/>
  <c r="B4"/>
  <c r="C29"/>
  <c r="C16"/>
  <c r="C30"/>
  <c r="B31"/>
  <c r="C28"/>
  <c r="B32"/>
  <c r="B30"/>
  <c r="B15"/>
  <c r="B22" l="1"/>
  <c r="C31"/>
  <c r="C14"/>
  <c r="B6"/>
  <c r="B10"/>
  <c r="B16"/>
  <c r="B14" s="1"/>
  <c r="B18" l="1"/>
  <c r="B20" s="1"/>
  <c r="B67" l="1"/>
</calcChain>
</file>

<file path=xl/sharedStrings.xml><?xml version="1.0" encoding="utf-8"?>
<sst xmlns="http://schemas.openxmlformats.org/spreadsheetml/2006/main" count="65" uniqueCount="60">
  <si>
    <t>в т.ч.</t>
  </si>
  <si>
    <t>Содержание и ремонт жилья</t>
  </si>
  <si>
    <t>Холодное водоснабжение и стоки</t>
  </si>
  <si>
    <t>Оплачено ООО "РАСКАТ-РОС" поставщикам :</t>
  </si>
  <si>
    <t>Запуск системы отопления</t>
  </si>
  <si>
    <t>Инженерно-техническое обеспечение</t>
  </si>
  <si>
    <t>2005-2006 гг</t>
  </si>
  <si>
    <t>Подготовка дома к зимнему периоду</t>
  </si>
  <si>
    <t>2006-2007 гг</t>
  </si>
  <si>
    <t>Установка щита на приямок</t>
  </si>
  <si>
    <t>Ремонт козырька над подъездом</t>
  </si>
  <si>
    <t>Монтаж трубопроводов вентиляции</t>
  </si>
  <si>
    <t>Монтаж трубопроводов дымоходов</t>
  </si>
  <si>
    <t>Управляющий жилищным фондом ООО "Раскат-РОС"</t>
  </si>
  <si>
    <t>Иогансен Е.А.</t>
  </si>
  <si>
    <t>Ремонт системы вентиляции</t>
  </si>
  <si>
    <t>Теплоэнергия</t>
  </si>
  <si>
    <t>Вывоз и утилизация ТБО</t>
  </si>
  <si>
    <t>Электроэнергия мест общего пользования</t>
  </si>
  <si>
    <t>Содержание придомовой территории</t>
  </si>
  <si>
    <t>Изготовление дымохода и вент.канала кв.8 (для уст-ки газового водонагревателя)</t>
  </si>
  <si>
    <t>Изготовление дымохода и вент.канала кв.2.4.5.6.7 (для уст-ки газового водонагревателя)</t>
  </si>
  <si>
    <t>Ремонт системы отопления</t>
  </si>
  <si>
    <t>жилого дома по ул.ТРУДА,д.19</t>
  </si>
  <si>
    <t xml:space="preserve">Оплачено населением </t>
  </si>
  <si>
    <t>Монтаж трубопроводов вентиляции и дымоходов кв.8</t>
  </si>
  <si>
    <t>Обслуживание ВДГО, ВДПО</t>
  </si>
  <si>
    <t>Расчетно-кассовое обслуживание</t>
  </si>
  <si>
    <t>Разработка тех.документации на устройство индивидуального горячего водоснабжения квартир</t>
  </si>
  <si>
    <t>Ремонт чердачных окон</t>
  </si>
  <si>
    <t>Прочистка и ремонт системы канализации кв.6</t>
  </si>
  <si>
    <t>Ремонт конструктивных элементов здания и инженерных конструкций</t>
  </si>
  <si>
    <t>Бухгалтер</t>
  </si>
  <si>
    <t>Пацюк Л.А.</t>
  </si>
  <si>
    <t>Уполномоченный от собственников жилья</t>
  </si>
  <si>
    <t>Смена участка стояка канализации 6 м кв.7</t>
  </si>
  <si>
    <t>Прочистка и ремонт стояка канализации кв.8</t>
  </si>
  <si>
    <t>Выкашивание газонов 693 кв.м</t>
  </si>
  <si>
    <t>Ремонт ограждения контейнерной площадки</t>
  </si>
  <si>
    <t>Прочистка и ремонт стояка канализации 10 м кв.1</t>
  </si>
  <si>
    <t>Прочистка и ремонт системы канализации подвал-колодец 29 м кв.3,4</t>
  </si>
  <si>
    <t>Ремонт участка системы отопления кв.7</t>
  </si>
  <si>
    <t>Запуск системы отопления 2009 г.</t>
  </si>
  <si>
    <t>Смена участка розлива ХВС кв.4</t>
  </si>
  <si>
    <t>БАЛАНС по дому на 01.04.2011</t>
  </si>
  <si>
    <t>Начислено за период с 01/01/04 по 31/03/11</t>
  </si>
  <si>
    <t>Долг жителей на 01/04/11</t>
  </si>
  <si>
    <t>ФИНАНСОВОЕ СОСТОЯНИЕ</t>
  </si>
  <si>
    <t>Налоги</t>
  </si>
  <si>
    <t>Остаток денежных средств на содержание и ремонт жилья</t>
  </si>
  <si>
    <t>Фактические расходы по статье содержание и ремонт жилья</t>
  </si>
  <si>
    <t>Круглосуточное аварийно-диспетчерское обслуживание</t>
  </si>
  <si>
    <t>Регламентное обслуживание ВДС ( Смотреть "Правила и нормы технической эксплуатации жилого фонда" утвержденных Приказом Гос.Комитета РФ по жилищной и строительной политике №170 от 27/09/2003г)</t>
  </si>
  <si>
    <t>Теплоэнергия (с янв.2004 по сент.2010)</t>
  </si>
  <si>
    <t>Подготовка системы отопления к отопительному сезону 2004-2005 гг</t>
  </si>
  <si>
    <t>Подготовка системы отопления к отопительному сезону 2005-2006 гг</t>
  </si>
  <si>
    <t>Подготовка системы отопления к отопительному сезону 2006-2007 гг</t>
  </si>
  <si>
    <t>Подготовка системы отопления к отопительному сезону 2007-2008 гг</t>
  </si>
  <si>
    <t>Подготовка системы отопления к отопительному сезону 2008-2009 гг</t>
  </si>
  <si>
    <t>Подготовка системы отопления к отопительному сезону 2009-2010 гг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</si>
</sst>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2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2" fontId="0" fillId="0" borderId="0" xfId="0" applyNumberFormat="1"/>
    <xf numFmtId="17" fontId="1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17" fontId="8" fillId="0" borderId="4" xfId="0" applyNumberFormat="1" applyFont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4" fontId="3" fillId="0" borderId="3" xfId="0" applyNumberFormat="1" applyFont="1" applyBorder="1"/>
    <xf numFmtId="4" fontId="8" fillId="0" borderId="4" xfId="0" applyNumberFormat="1" applyFont="1" applyBorder="1"/>
    <xf numFmtId="4" fontId="4" fillId="0" borderId="4" xfId="0" applyNumberFormat="1" applyFont="1" applyBorder="1"/>
    <xf numFmtId="4" fontId="3" fillId="0" borderId="4" xfId="0" applyNumberFormat="1" applyFont="1" applyBorder="1"/>
    <xf numFmtId="4" fontId="1" fillId="0" borderId="4" xfId="0" applyNumberFormat="1" applyFont="1" applyBorder="1"/>
    <xf numFmtId="4" fontId="8" fillId="0" borderId="4" xfId="0" applyNumberFormat="1" applyFont="1" applyBorder="1" applyAlignment="1">
      <alignment vertical="top"/>
    </xf>
    <xf numFmtId="4" fontId="3" fillId="0" borderId="4" xfId="0" applyNumberFormat="1" applyFont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4" fontId="6" fillId="0" borderId="4" xfId="0" applyNumberFormat="1" applyFont="1" applyBorder="1"/>
    <xf numFmtId="0" fontId="4" fillId="0" borderId="0" xfId="0" applyFont="1"/>
    <xf numFmtId="4" fontId="9" fillId="0" borderId="4" xfId="0" applyNumberFormat="1" applyFont="1" applyBorder="1"/>
    <xf numFmtId="4" fontId="0" fillId="0" borderId="1" xfId="0" applyNumberFormat="1" applyBorder="1"/>
    <xf numFmtId="4" fontId="2" fillId="0" borderId="4" xfId="0" applyNumberFormat="1" applyFont="1" applyBorder="1"/>
    <xf numFmtId="0" fontId="10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/>
    <xf numFmtId="4" fontId="2" fillId="0" borderId="1" xfId="0" applyNumberFormat="1" applyFont="1" applyBorder="1"/>
    <xf numFmtId="0" fontId="0" fillId="0" borderId="1" xfId="0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5" fillId="0" borderId="4" xfId="0" applyNumberFormat="1" applyFont="1" applyBorder="1"/>
    <xf numFmtId="4" fontId="1" fillId="0" borderId="1" xfId="0" applyNumberFormat="1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74"/>
  <sheetViews>
    <sheetView tabSelected="1" topLeftCell="A52" workbookViewId="0">
      <selection activeCell="C38" sqref="C38"/>
    </sheetView>
  </sheetViews>
  <sheetFormatPr defaultRowHeight="15"/>
  <cols>
    <col min="1" max="1" width="69.42578125" customWidth="1"/>
    <col min="2" max="2" width="13.5703125" customWidth="1"/>
    <col min="3" max="3" width="12.42578125" customWidth="1"/>
    <col min="4" max="7" width="13.140625" customWidth="1"/>
    <col min="8" max="8" width="15" customWidth="1"/>
  </cols>
  <sheetData>
    <row r="1" spans="1:3" ht="18">
      <c r="A1" s="38" t="s">
        <v>47</v>
      </c>
      <c r="B1" s="38"/>
      <c r="C1" s="38"/>
    </row>
    <row r="2" spans="1:3" ht="15.75">
      <c r="A2" s="37" t="s">
        <v>23</v>
      </c>
      <c r="B2" s="37"/>
      <c r="C2" s="37"/>
    </row>
    <row r="3" spans="1:3">
      <c r="A3" s="29"/>
      <c r="B3" s="29"/>
      <c r="C3" s="29"/>
    </row>
    <row r="4" spans="1:3">
      <c r="A4" s="8" t="s">
        <v>45</v>
      </c>
      <c r="B4" s="15">
        <f>450930.92+25822.77+147348.66</f>
        <v>624102.35</v>
      </c>
      <c r="C4" s="26">
        <v>9472.18</v>
      </c>
    </row>
    <row r="5" spans="1:3">
      <c r="A5" s="9" t="s">
        <v>0</v>
      </c>
      <c r="B5" s="16"/>
      <c r="C5" s="27"/>
    </row>
    <row r="6" spans="1:3">
      <c r="A6" s="9" t="s">
        <v>1</v>
      </c>
      <c r="B6" s="16">
        <f>B4-B7-B8</f>
        <v>297635.81999999995</v>
      </c>
      <c r="C6" s="32">
        <f>C4-SUM(C7:C8)</f>
        <v>7059.43</v>
      </c>
    </row>
    <row r="7" spans="1:3">
      <c r="A7" s="9" t="s">
        <v>53</v>
      </c>
      <c r="B7" s="16">
        <f>114606.67+24009.13+4793.89+46236.45+40639.16+7224.99+23655.42</f>
        <v>261165.71000000002</v>
      </c>
      <c r="C7" s="32">
        <v>0</v>
      </c>
    </row>
    <row r="8" spans="1:3">
      <c r="A8" s="9" t="s">
        <v>2</v>
      </c>
      <c r="B8" s="16">
        <f>29785.26+3940.77+31574.79</f>
        <v>65300.82</v>
      </c>
      <c r="C8" s="32">
        <v>2412.75</v>
      </c>
    </row>
    <row r="9" spans="1:3">
      <c r="A9" s="9"/>
      <c r="B9" s="16"/>
      <c r="C9" s="27"/>
    </row>
    <row r="10" spans="1:3">
      <c r="A10" s="5" t="s">
        <v>24</v>
      </c>
      <c r="B10" s="18">
        <f>B4-B12</f>
        <v>607381.25</v>
      </c>
      <c r="C10" s="27"/>
    </row>
    <row r="11" spans="1:3">
      <c r="A11" s="4"/>
      <c r="B11" s="17"/>
      <c r="C11" s="27"/>
    </row>
    <row r="12" spans="1:3" ht="15.75">
      <c r="A12" s="11" t="s">
        <v>46</v>
      </c>
      <c r="B12" s="25">
        <v>16721.099999999999</v>
      </c>
      <c r="C12" s="19"/>
    </row>
    <row r="13" spans="1:3">
      <c r="A13" s="5"/>
      <c r="B13" s="19"/>
      <c r="C13" s="19"/>
    </row>
    <row r="14" spans="1:3">
      <c r="A14" s="5" t="s">
        <v>3</v>
      </c>
      <c r="B14" s="18">
        <f>SUM(B15:B16)</f>
        <v>326466.53000000003</v>
      </c>
      <c r="C14" s="36">
        <f>SUM(C15:C16)</f>
        <v>7059.43</v>
      </c>
    </row>
    <row r="15" spans="1:3">
      <c r="A15" s="9" t="s">
        <v>16</v>
      </c>
      <c r="B15" s="16">
        <f>B7</f>
        <v>261165.71000000002</v>
      </c>
      <c r="C15" s="32">
        <f>C6</f>
        <v>7059.43</v>
      </c>
    </row>
    <row r="16" spans="1:3">
      <c r="A16" s="9" t="s">
        <v>2</v>
      </c>
      <c r="B16" s="16">
        <f>B8</f>
        <v>65300.82</v>
      </c>
      <c r="C16" s="32">
        <f>C7</f>
        <v>0</v>
      </c>
    </row>
    <row r="17" spans="1:4">
      <c r="A17" s="5"/>
      <c r="B17" s="19"/>
      <c r="C17" s="19"/>
    </row>
    <row r="18" spans="1:4">
      <c r="A18" s="33" t="s">
        <v>48</v>
      </c>
      <c r="B18" s="16">
        <f>B6*1%</f>
        <v>2976.3581999999997</v>
      </c>
      <c r="C18" s="27"/>
    </row>
    <row r="19" spans="1:4">
      <c r="A19" s="30"/>
      <c r="B19" s="19"/>
      <c r="C19" s="19"/>
    </row>
    <row r="20" spans="1:4" ht="17.25" customHeight="1">
      <c r="A20" s="34" t="s">
        <v>49</v>
      </c>
      <c r="B20" s="22">
        <f>B10-B14-B18</f>
        <v>277938.36179999996</v>
      </c>
      <c r="C20" s="26"/>
    </row>
    <row r="21" spans="1:4">
      <c r="A21" s="30"/>
      <c r="B21" s="19"/>
      <c r="C21" s="19"/>
    </row>
    <row r="22" spans="1:4" ht="17.25" customHeight="1">
      <c r="A22" s="8" t="s">
        <v>50</v>
      </c>
      <c r="B22" s="21">
        <f>SUM(B23:B32)-B31</f>
        <v>440563.43250000005</v>
      </c>
      <c r="C22" s="27"/>
    </row>
    <row r="23" spans="1:4" ht="17.25" customHeight="1">
      <c r="A23" s="9" t="s">
        <v>17</v>
      </c>
      <c r="B23" s="20">
        <f>16036.91+1227.66+8014.38</f>
        <v>25278.95</v>
      </c>
      <c r="C23" s="26">
        <v>698.7</v>
      </c>
    </row>
    <row r="24" spans="1:4" ht="17.25" customHeight="1">
      <c r="A24" s="9" t="s">
        <v>18</v>
      </c>
      <c r="B24" s="20">
        <f>846.27+2234.64+601.8+3629.25</f>
        <v>7311.96</v>
      </c>
      <c r="C24" s="26">
        <v>242.6</v>
      </c>
    </row>
    <row r="25" spans="1:4">
      <c r="A25" s="9" t="s">
        <v>26</v>
      </c>
      <c r="B25" s="16">
        <f>5504.51+577.74+3484.14</f>
        <v>9566.39</v>
      </c>
      <c r="C25" s="26">
        <v>232.9</v>
      </c>
    </row>
    <row r="26" spans="1:4">
      <c r="A26" s="9" t="s">
        <v>27</v>
      </c>
      <c r="B26" s="16">
        <f>7128.91+854.55+6116.99</f>
        <v>14100.45</v>
      </c>
      <c r="C26" s="26">
        <v>485.2</v>
      </c>
    </row>
    <row r="27" spans="1:4">
      <c r="A27" s="9" t="s">
        <v>19</v>
      </c>
      <c r="B27" s="16">
        <f>(61037.73+5019.42)*1.15+28155.21*1.1</f>
        <v>106936.4535</v>
      </c>
      <c r="C27" s="26">
        <f>2268.82*1.1</f>
        <v>2495.7020000000002</v>
      </c>
      <c r="D27" s="6"/>
    </row>
    <row r="28" spans="1:4">
      <c r="A28" s="9" t="s">
        <v>51</v>
      </c>
      <c r="B28" s="32">
        <f>483.7*(0.35*12+0.62*24+0.99*12+1.26*(24+12+3))</f>
        <v>38744.369999999995</v>
      </c>
      <c r="C28" s="32">
        <f>483.7*1.26</f>
        <v>609.46199999999999</v>
      </c>
    </row>
    <row r="29" spans="1:4" ht="38.25" customHeight="1">
      <c r="A29" s="28" t="s">
        <v>52</v>
      </c>
      <c r="B29" s="32">
        <f>483.7*(0.38*12+0.68*24+1.08*12+1.37*(24+12+3))</f>
        <v>42212.499000000003</v>
      </c>
      <c r="C29" s="32">
        <f>483.7*1.37</f>
        <v>662.66899999999998</v>
      </c>
      <c r="D29" s="6"/>
    </row>
    <row r="30" spans="1:4">
      <c r="A30" s="9" t="s">
        <v>5</v>
      </c>
      <c r="B30" s="16">
        <f>B26</f>
        <v>14100.45</v>
      </c>
      <c r="C30" s="27">
        <f>C26</f>
        <v>485.2</v>
      </c>
      <c r="D30" s="6"/>
    </row>
    <row r="31" spans="1:4">
      <c r="A31" s="9"/>
      <c r="B31" s="35">
        <f>SUM(B23:B30)</f>
        <v>258251.52250000002</v>
      </c>
      <c r="C31" s="19">
        <f>SUM(C23:C30)</f>
        <v>5912.433</v>
      </c>
      <c r="D31" s="6"/>
    </row>
    <row r="32" spans="1:4" ht="14.25" customHeight="1">
      <c r="A32" s="30" t="s">
        <v>31</v>
      </c>
      <c r="B32" s="31">
        <f>SUM(B33:B66)</f>
        <v>182311.91000000003</v>
      </c>
      <c r="C32" s="32"/>
    </row>
    <row r="33" spans="1:3">
      <c r="A33" s="9" t="s">
        <v>54</v>
      </c>
      <c r="B33" s="16">
        <v>9152.16</v>
      </c>
      <c r="C33" s="13">
        <v>38231</v>
      </c>
    </row>
    <row r="34" spans="1:3">
      <c r="A34" s="12" t="s">
        <v>55</v>
      </c>
      <c r="B34" s="16">
        <v>11922.24</v>
      </c>
      <c r="C34" s="13">
        <v>38596</v>
      </c>
    </row>
    <row r="35" spans="1:3">
      <c r="A35" s="12" t="s">
        <v>56</v>
      </c>
      <c r="B35" s="16">
        <v>12125.24</v>
      </c>
      <c r="C35" s="13">
        <v>38961</v>
      </c>
    </row>
    <row r="36" spans="1:3">
      <c r="A36" s="12" t="s">
        <v>57</v>
      </c>
      <c r="B36" s="16">
        <v>14080</v>
      </c>
      <c r="C36" s="13">
        <v>39326</v>
      </c>
    </row>
    <row r="37" spans="1:3">
      <c r="A37" s="12" t="s">
        <v>58</v>
      </c>
      <c r="B37" s="16">
        <v>8129</v>
      </c>
      <c r="C37" s="13">
        <v>39692</v>
      </c>
    </row>
    <row r="38" spans="1:3">
      <c r="A38" s="12" t="s">
        <v>59</v>
      </c>
      <c r="B38" s="16">
        <v>14668</v>
      </c>
      <c r="C38" s="13">
        <v>40057</v>
      </c>
    </row>
    <row r="39" spans="1:3">
      <c r="A39" s="14" t="s">
        <v>7</v>
      </c>
      <c r="B39" s="16">
        <v>2430.4899999999998</v>
      </c>
      <c r="C39" s="13" t="s">
        <v>6</v>
      </c>
    </row>
    <row r="40" spans="1:3">
      <c r="A40" s="14" t="s">
        <v>7</v>
      </c>
      <c r="B40" s="16">
        <v>3264.72</v>
      </c>
      <c r="C40" s="13" t="s">
        <v>8</v>
      </c>
    </row>
    <row r="41" spans="1:3">
      <c r="A41" s="9" t="s">
        <v>4</v>
      </c>
      <c r="B41" s="16">
        <v>1279.8499999999999</v>
      </c>
      <c r="C41" s="13">
        <v>38626</v>
      </c>
    </row>
    <row r="42" spans="1:3">
      <c r="A42" s="9" t="s">
        <v>4</v>
      </c>
      <c r="B42" s="16">
        <v>1249.05</v>
      </c>
      <c r="C42" s="13">
        <v>38991</v>
      </c>
    </row>
    <row r="43" spans="1:3">
      <c r="A43" s="9" t="s">
        <v>4</v>
      </c>
      <c r="B43" s="16">
        <v>564</v>
      </c>
      <c r="C43" s="13">
        <v>39356</v>
      </c>
    </row>
    <row r="44" spans="1:3">
      <c r="A44" s="9" t="s">
        <v>4</v>
      </c>
      <c r="B44" s="16">
        <v>1240</v>
      </c>
      <c r="C44" s="13">
        <v>39722</v>
      </c>
    </row>
    <row r="45" spans="1:3">
      <c r="A45" s="9" t="s">
        <v>42</v>
      </c>
      <c r="B45" s="16">
        <v>616</v>
      </c>
      <c r="C45" s="13">
        <v>40087</v>
      </c>
    </row>
    <row r="46" spans="1:3" ht="15" customHeight="1">
      <c r="A46" s="9" t="s">
        <v>20</v>
      </c>
      <c r="B46" s="16">
        <v>5280.8</v>
      </c>
      <c r="C46" s="13">
        <v>38504</v>
      </c>
    </row>
    <row r="47" spans="1:3">
      <c r="A47" s="9" t="s">
        <v>25</v>
      </c>
      <c r="B47" s="16">
        <v>4098.3599999999997</v>
      </c>
      <c r="C47" s="13">
        <v>38534</v>
      </c>
    </row>
    <row r="48" spans="1:3" ht="25.5">
      <c r="A48" s="9" t="s">
        <v>21</v>
      </c>
      <c r="B48" s="16">
        <v>18482.8</v>
      </c>
      <c r="C48" s="13">
        <v>38565</v>
      </c>
    </row>
    <row r="49" spans="1:3">
      <c r="A49" s="9" t="s">
        <v>11</v>
      </c>
      <c r="B49" s="16">
        <v>16072</v>
      </c>
      <c r="C49" s="13">
        <v>38626</v>
      </c>
    </row>
    <row r="50" spans="1:3">
      <c r="A50" s="9" t="s">
        <v>12</v>
      </c>
      <c r="B50" s="16">
        <v>16072</v>
      </c>
      <c r="C50" s="13">
        <v>38626</v>
      </c>
    </row>
    <row r="51" spans="1:3" ht="25.5">
      <c r="A51" s="9" t="s">
        <v>28</v>
      </c>
      <c r="B51" s="16">
        <v>7921.2</v>
      </c>
      <c r="C51" s="13">
        <v>38687</v>
      </c>
    </row>
    <row r="52" spans="1:3">
      <c r="A52" s="9" t="s">
        <v>9</v>
      </c>
      <c r="B52" s="16">
        <v>1734</v>
      </c>
      <c r="C52" s="13">
        <v>39417</v>
      </c>
    </row>
    <row r="53" spans="1:3">
      <c r="A53" s="14" t="s">
        <v>29</v>
      </c>
      <c r="B53" s="16">
        <v>1073</v>
      </c>
      <c r="C53" s="13">
        <v>39479</v>
      </c>
    </row>
    <row r="54" spans="1:3">
      <c r="A54" s="9" t="s">
        <v>22</v>
      </c>
      <c r="B54" s="16">
        <v>5540</v>
      </c>
      <c r="C54" s="13">
        <v>39479</v>
      </c>
    </row>
    <row r="55" spans="1:3">
      <c r="A55" s="9" t="s">
        <v>10</v>
      </c>
      <c r="B55" s="16">
        <v>1976</v>
      </c>
      <c r="C55" s="13">
        <v>39661</v>
      </c>
    </row>
    <row r="56" spans="1:3">
      <c r="A56" s="9" t="s">
        <v>30</v>
      </c>
      <c r="B56" s="16">
        <v>1792</v>
      </c>
      <c r="C56" s="13">
        <v>39722</v>
      </c>
    </row>
    <row r="57" spans="1:3">
      <c r="A57" s="9" t="s">
        <v>15</v>
      </c>
      <c r="B57" s="16">
        <v>1722</v>
      </c>
      <c r="C57" s="13">
        <v>39814</v>
      </c>
    </row>
    <row r="58" spans="1:3">
      <c r="A58" s="9" t="s">
        <v>40</v>
      </c>
      <c r="B58" s="16">
        <v>1826</v>
      </c>
      <c r="C58" s="13">
        <v>40118</v>
      </c>
    </row>
    <row r="59" spans="1:3">
      <c r="A59" s="9" t="s">
        <v>35</v>
      </c>
      <c r="B59" s="16">
        <v>5583</v>
      </c>
      <c r="C59" s="13">
        <v>40238</v>
      </c>
    </row>
    <row r="60" spans="1:3">
      <c r="A60" s="9" t="s">
        <v>36</v>
      </c>
      <c r="B60" s="16">
        <v>270</v>
      </c>
      <c r="C60" s="13">
        <v>40269</v>
      </c>
    </row>
    <row r="61" spans="1:3">
      <c r="A61" s="9" t="s">
        <v>37</v>
      </c>
      <c r="B61" s="16">
        <v>1302</v>
      </c>
      <c r="C61" s="13">
        <v>40330</v>
      </c>
    </row>
    <row r="62" spans="1:3">
      <c r="A62" s="9" t="s">
        <v>38</v>
      </c>
      <c r="B62" s="16">
        <v>7439</v>
      </c>
      <c r="C62" s="13">
        <v>40330</v>
      </c>
    </row>
    <row r="63" spans="1:3">
      <c r="A63" s="9" t="s">
        <v>39</v>
      </c>
      <c r="B63" s="16">
        <v>724</v>
      </c>
      <c r="C63" s="13">
        <v>40360</v>
      </c>
    </row>
    <row r="64" spans="1:3">
      <c r="A64" s="9" t="s">
        <v>41</v>
      </c>
      <c r="B64" s="16">
        <v>1041</v>
      </c>
      <c r="C64" s="13">
        <v>40452</v>
      </c>
    </row>
    <row r="65" spans="1:3">
      <c r="A65" s="9" t="s">
        <v>43</v>
      </c>
      <c r="B65" s="16">
        <v>1642</v>
      </c>
      <c r="C65" s="13">
        <v>40575</v>
      </c>
    </row>
    <row r="66" spans="1:3">
      <c r="A66" s="5"/>
      <c r="B66" s="19"/>
      <c r="C66" s="7"/>
    </row>
    <row r="67" spans="1:3" ht="15.75">
      <c r="A67" s="10" t="s">
        <v>44</v>
      </c>
      <c r="B67" s="23">
        <f>B20-B22</f>
        <v>-162625.0707000001</v>
      </c>
      <c r="C67" s="2"/>
    </row>
    <row r="68" spans="1:3">
      <c r="A68" s="1"/>
      <c r="B68" s="3"/>
      <c r="C68" s="1"/>
    </row>
    <row r="69" spans="1:3">
      <c r="A69" s="24" t="s">
        <v>13</v>
      </c>
      <c r="B69" s="24" t="s">
        <v>14</v>
      </c>
    </row>
    <row r="70" spans="1:3">
      <c r="A70" s="24"/>
      <c r="B70" s="24"/>
    </row>
    <row r="71" spans="1:3">
      <c r="A71" s="24" t="s">
        <v>32</v>
      </c>
      <c r="B71" s="24" t="s">
        <v>33</v>
      </c>
    </row>
    <row r="72" spans="1:3">
      <c r="A72" s="24"/>
      <c r="B72" s="24"/>
    </row>
    <row r="73" spans="1:3">
      <c r="A73" s="24"/>
      <c r="B73" s="24"/>
    </row>
    <row r="74" spans="1:3" s="24" customFormat="1" ht="14.25">
      <c r="A74" s="24" t="s">
        <v>34</v>
      </c>
    </row>
  </sheetData>
  <mergeCells count="2">
    <mergeCell ref="A1:C1"/>
    <mergeCell ref="A2:C2"/>
  </mergeCells>
  <pageMargins left="0.48" right="0.19685039370078741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01.2004-03.2011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Имя</cp:lastModifiedBy>
  <cp:lastPrinted>2011-05-19T06:55:09Z</cp:lastPrinted>
  <dcterms:created xsi:type="dcterms:W3CDTF">2008-05-20T07:04:55Z</dcterms:created>
  <dcterms:modified xsi:type="dcterms:W3CDTF">2011-05-20T04:46:39Z</dcterms:modified>
</cp:coreProperties>
</file>